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tassia.fanton\OneDrive - EBSERH\Compartilhada Setor\TÁSSIA\33_PROJETO BÁSICO CTMO CTCRIAC\Anexos Edital\"/>
    </mc:Choice>
  </mc:AlternateContent>
  <xr:revisionPtr revIDLastSave="0" documentId="13_ncr:1_{AB072C4C-EE48-44F5-93DF-FBDBB295356C}" xr6:coauthVersionLast="47" xr6:coauthVersionMax="47" xr10:uidLastSave="{00000000-0000-0000-0000-000000000000}"/>
  <bookViews>
    <workbookView xWindow="-120" yWindow="-120" windowWidth="29040" windowHeight="15840" tabRatio="955" activeTab="3" xr2:uid="{00000000-000D-0000-FFFF-FFFF00000000}"/>
  </bookViews>
  <sheets>
    <sheet name="Instruções de preenchimento" sheetId="25" r:id="rId1"/>
    <sheet name="Capa" sheetId="16" r:id="rId2"/>
    <sheet name="Planilha Proposta - Modelo" sheetId="26" r:id="rId3"/>
    <sheet name="Composição BDI - Modelo" sheetId="14" r:id="rId4"/>
    <sheet name="Cronograma-Modelo" sheetId="27" r:id="rId5"/>
    <sheet name="Encargos Sociais - Modelo" sheetId="23" r:id="rId6"/>
  </sheets>
  <externalReferences>
    <externalReference r:id="rId7"/>
    <externalReference r:id="rId8"/>
    <externalReference r:id="rId9"/>
    <externalReference r:id="rId10"/>
    <externalReference r:id="rId11"/>
    <externalReference r:id="rId12"/>
  </externalReferences>
  <definedNames>
    <definedName name="_PNV2002">#REF!</definedName>
    <definedName name="AC">#REF!</definedName>
    <definedName name="_xlnm.Print_Area" localSheetId="4">'Cronograma-Modelo'!$A$1:$J$39</definedName>
    <definedName name="_xlnm.Print_Area" localSheetId="2">'Planilha Proposta - Modelo'!$A$1:$K$145</definedName>
    <definedName name="_xlnm.Database">#REF!</definedName>
    <definedName name="calinsumos">[1]Pontes!#REF!</definedName>
    <definedName name="calpunit">[2]Pontes!#REF!</definedName>
    <definedName name="CINSMG">[3]Pontes!#REF!</definedName>
    <definedName name="cofi">#REF!</definedName>
    <definedName name="COFINS">#REF!</definedName>
    <definedName name="DF">#REF!</definedName>
    <definedName name="DF.">#REF!</definedName>
    <definedName name="fer">[4]comp1!#REF!</definedName>
    <definedName name="G.">#REF!</definedName>
    <definedName name="Google_Sheet_Link_1795751275" hidden="1">'[5]PESQUISA DE MERCADO'!#REF!</definedName>
    <definedName name="ISS">#REF!</definedName>
    <definedName name="L.">#REF!</definedName>
    <definedName name="mobra">[4]comp1!#REF!</definedName>
    <definedName name="PIS">#REF!</definedName>
    <definedName name="PIS.">#REF!</definedName>
    <definedName name="PL_DNER_BARREIRO">#REF!</definedName>
    <definedName name="PL_PB_BARREIRO">#REF!</definedName>
    <definedName name="qualquer">[3]Pontes!#REF!</definedName>
    <definedName name="R.">#REF!</definedName>
    <definedName name="R_">#REF!</definedName>
    <definedName name="S">#REF!</definedName>
    <definedName name="S.G">#REF!</definedName>
    <definedName name="SG">#REF!</definedName>
    <definedName name="SG.">#REF!</definedName>
    <definedName name="teste">[3]Pontes!#REF!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27" l="1"/>
  <c r="F38" i="27"/>
  <c r="G38" i="27" s="1"/>
  <c r="H38" i="27" s="1"/>
  <c r="I38" i="27" s="1"/>
  <c r="E38" i="27"/>
  <c r="D38" i="27"/>
  <c r="E37" i="27"/>
  <c r="F37" i="27"/>
  <c r="G37" i="27"/>
  <c r="H37" i="27"/>
  <c r="I37" i="27"/>
  <c r="D37" i="27"/>
  <c r="C37" i="27"/>
  <c r="J36" i="27"/>
  <c r="J35" i="27"/>
  <c r="E36" i="27"/>
  <c r="F36" i="27"/>
  <c r="G36" i="27"/>
  <c r="H36" i="27"/>
  <c r="I36" i="27"/>
  <c r="D36" i="27"/>
  <c r="J34" i="27"/>
  <c r="J33" i="27"/>
  <c r="E34" i="27"/>
  <c r="F34" i="27"/>
  <c r="G34" i="27"/>
  <c r="H34" i="27"/>
  <c r="I34" i="27"/>
  <c r="D34" i="27"/>
  <c r="J32" i="27"/>
  <c r="J31" i="27"/>
  <c r="E32" i="27"/>
  <c r="F32" i="27"/>
  <c r="G32" i="27"/>
  <c r="H32" i="27"/>
  <c r="I32" i="27"/>
  <c r="D32" i="27"/>
  <c r="J30" i="27"/>
  <c r="J29" i="27"/>
  <c r="E30" i="27"/>
  <c r="F30" i="27"/>
  <c r="G30" i="27"/>
  <c r="H30" i="27"/>
  <c r="I30" i="27"/>
  <c r="D30" i="27"/>
  <c r="J28" i="27"/>
  <c r="J27" i="27"/>
  <c r="E28" i="27"/>
  <c r="F28" i="27"/>
  <c r="G28" i="27"/>
  <c r="H28" i="27"/>
  <c r="I28" i="27"/>
  <c r="D28" i="27"/>
  <c r="J26" i="27"/>
  <c r="J25" i="27"/>
  <c r="E26" i="27"/>
  <c r="F26" i="27"/>
  <c r="G26" i="27"/>
  <c r="H26" i="27"/>
  <c r="I26" i="27"/>
  <c r="D26" i="27"/>
  <c r="J24" i="27"/>
  <c r="J23" i="27"/>
  <c r="E24" i="27"/>
  <c r="F24" i="27"/>
  <c r="G24" i="27"/>
  <c r="H24" i="27"/>
  <c r="I24" i="27"/>
  <c r="D24" i="27"/>
  <c r="J22" i="27"/>
  <c r="J20" i="27"/>
  <c r="J21" i="27"/>
  <c r="E22" i="27"/>
  <c r="F22" i="27"/>
  <c r="G22" i="27"/>
  <c r="H22" i="27"/>
  <c r="I22" i="27"/>
  <c r="D22" i="27"/>
  <c r="J19" i="27"/>
  <c r="E20" i="27"/>
  <c r="F20" i="27"/>
  <c r="G20" i="27"/>
  <c r="H20" i="27"/>
  <c r="I20" i="27"/>
  <c r="D20" i="27"/>
  <c r="J18" i="27"/>
  <c r="J17" i="27"/>
  <c r="E18" i="27"/>
  <c r="F18" i="27"/>
  <c r="G18" i="27"/>
  <c r="H18" i="27"/>
  <c r="I18" i="27"/>
  <c r="D18" i="27"/>
  <c r="J16" i="27"/>
  <c r="J14" i="27"/>
  <c r="J15" i="27"/>
  <c r="E16" i="27"/>
  <c r="F16" i="27"/>
  <c r="G16" i="27"/>
  <c r="H16" i="27"/>
  <c r="I16" i="27"/>
  <c r="D16" i="27"/>
  <c r="J13" i="27"/>
  <c r="E14" i="27"/>
  <c r="F14" i="27"/>
  <c r="G14" i="27"/>
  <c r="H14" i="27"/>
  <c r="I14" i="27"/>
  <c r="D14" i="27"/>
  <c r="J12" i="27"/>
  <c r="J11" i="27"/>
  <c r="J9" i="27"/>
  <c r="E12" i="27"/>
  <c r="F12" i="27"/>
  <c r="G12" i="27"/>
  <c r="H12" i="27"/>
  <c r="I12" i="27"/>
  <c r="D12" i="27"/>
  <c r="J10" i="27"/>
  <c r="E10" i="27"/>
  <c r="F10" i="27"/>
  <c r="G10" i="27"/>
  <c r="H10" i="27"/>
  <c r="I10" i="27"/>
  <c r="D10" i="27"/>
  <c r="C35" i="27"/>
  <c r="C33" i="27"/>
  <c r="C31" i="27"/>
  <c r="C29" i="27"/>
  <c r="C27" i="27"/>
  <c r="C25" i="27"/>
  <c r="C23" i="27"/>
  <c r="C21" i="27"/>
  <c r="C19" i="27"/>
  <c r="C17" i="27"/>
  <c r="C15" i="27"/>
  <c r="C13" i="27"/>
  <c r="C11" i="27"/>
  <c r="C9" i="27"/>
  <c r="L14" i="26"/>
  <c r="L15" i="26"/>
  <c r="L16" i="26"/>
  <c r="L17" i="26"/>
  <c r="L18" i="26"/>
  <c r="L19" i="26"/>
  <c r="L20" i="26"/>
  <c r="L21" i="26"/>
  <c r="L22" i="26"/>
  <c r="L23" i="26"/>
  <c r="L24" i="26"/>
  <c r="L25" i="26"/>
  <c r="L26" i="26"/>
  <c r="L27" i="26"/>
  <c r="L28" i="26"/>
  <c r="L29" i="26"/>
  <c r="L30" i="26"/>
  <c r="L31" i="26"/>
  <c r="L32" i="26"/>
  <c r="L33" i="26"/>
  <c r="L34" i="26"/>
  <c r="L35" i="26"/>
  <c r="L36" i="26"/>
  <c r="L37" i="26"/>
  <c r="L38" i="26"/>
  <c r="L39" i="26"/>
  <c r="L40" i="26"/>
  <c r="L41" i="26"/>
  <c r="L42" i="26"/>
  <c r="L43" i="26"/>
  <c r="L44" i="26"/>
  <c r="L45" i="26"/>
  <c r="L46" i="26"/>
  <c r="L47" i="26"/>
  <c r="L48" i="26"/>
  <c r="L49" i="26"/>
  <c r="L50" i="26"/>
  <c r="L51" i="26"/>
  <c r="L52" i="26"/>
  <c r="L53" i="26"/>
  <c r="L54" i="26"/>
  <c r="L55" i="26"/>
  <c r="L56" i="26"/>
  <c r="L57" i="26"/>
  <c r="L58" i="26"/>
  <c r="L59" i="26"/>
  <c r="L60" i="26"/>
  <c r="L61" i="26"/>
  <c r="L62" i="26"/>
  <c r="L63" i="26"/>
  <c r="L64" i="26"/>
  <c r="L65" i="26"/>
  <c r="L66" i="26"/>
  <c r="L67" i="26"/>
  <c r="L68" i="26"/>
  <c r="L69" i="26"/>
  <c r="L70" i="26"/>
  <c r="L71" i="26"/>
  <c r="L72" i="26"/>
  <c r="L73" i="26"/>
  <c r="L74" i="26"/>
  <c r="L75" i="26"/>
  <c r="L76" i="26"/>
  <c r="L77" i="26"/>
  <c r="L78" i="26"/>
  <c r="L79" i="26"/>
  <c r="L80" i="26"/>
  <c r="L81" i="26"/>
  <c r="L82" i="26"/>
  <c r="L83" i="26"/>
  <c r="L84" i="26"/>
  <c r="L85" i="26"/>
  <c r="L86" i="26"/>
  <c r="L87" i="26"/>
  <c r="L88" i="26"/>
  <c r="L89" i="26"/>
  <c r="L90" i="26"/>
  <c r="L91" i="26"/>
  <c r="L92" i="26"/>
  <c r="L93" i="26"/>
  <c r="L94" i="26"/>
  <c r="L95" i="26"/>
  <c r="L96" i="26"/>
  <c r="L97" i="26"/>
  <c r="L98" i="26"/>
  <c r="L99" i="26"/>
  <c r="L100" i="26"/>
  <c r="L101" i="26"/>
  <c r="L102" i="26"/>
  <c r="L103" i="26"/>
  <c r="L104" i="26"/>
  <c r="L105" i="26"/>
  <c r="L106" i="26"/>
  <c r="L107" i="26"/>
  <c r="L108" i="26"/>
  <c r="L109" i="26"/>
  <c r="L110" i="26"/>
  <c r="L111" i="26"/>
  <c r="L112" i="26"/>
  <c r="L113" i="26"/>
  <c r="L114" i="26"/>
  <c r="L115" i="26"/>
  <c r="L116" i="26"/>
  <c r="L117" i="26"/>
  <c r="L118" i="26"/>
  <c r="L119" i="26"/>
  <c r="L120" i="26"/>
  <c r="L121" i="26"/>
  <c r="L122" i="26"/>
  <c r="L123" i="26"/>
  <c r="L124" i="26"/>
  <c r="L125" i="26"/>
  <c r="L126" i="26"/>
  <c r="L127" i="26"/>
  <c r="L128" i="26"/>
  <c r="L129" i="26"/>
  <c r="L130" i="26"/>
  <c r="L131" i="26"/>
  <c r="L132" i="26"/>
  <c r="L133" i="26"/>
  <c r="L134" i="26"/>
  <c r="L135" i="26"/>
  <c r="L136" i="26"/>
  <c r="L137" i="26"/>
  <c r="L138" i="26"/>
  <c r="L13" i="26"/>
  <c r="I127" i="26"/>
  <c r="J127" i="26" s="1"/>
  <c r="I128" i="26"/>
  <c r="J128" i="26" s="1"/>
  <c r="I129" i="26"/>
  <c r="J129" i="26" s="1"/>
  <c r="I130" i="26"/>
  <c r="J130" i="26" s="1"/>
  <c r="I131" i="26"/>
  <c r="J131" i="26" s="1"/>
  <c r="I132" i="26"/>
  <c r="J132" i="26" s="1"/>
  <c r="I133" i="26"/>
  <c r="J133" i="26" s="1"/>
  <c r="I134" i="26"/>
  <c r="J134" i="26" s="1"/>
  <c r="I135" i="26"/>
  <c r="J135" i="26" s="1"/>
  <c r="I136" i="26"/>
  <c r="J136" i="26" s="1"/>
  <c r="I137" i="26"/>
  <c r="J137" i="26" s="1"/>
  <c r="I138" i="26"/>
  <c r="J138" i="26" s="1"/>
  <c r="I126" i="26"/>
  <c r="J126" i="26" s="1"/>
  <c r="I124" i="26"/>
  <c r="J124" i="26" s="1"/>
  <c r="I123" i="26"/>
  <c r="J123" i="26" s="1"/>
  <c r="I121" i="26"/>
  <c r="J121" i="26" s="1"/>
  <c r="I117" i="26"/>
  <c r="J117" i="26" s="1"/>
  <c r="I118" i="26"/>
  <c r="J118" i="26" s="1"/>
  <c r="I119" i="26"/>
  <c r="J119" i="26" s="1"/>
  <c r="I120" i="26"/>
  <c r="J120" i="26" s="1"/>
  <c r="I116" i="26"/>
  <c r="J116" i="26" s="1"/>
  <c r="I109" i="26"/>
  <c r="J109" i="26" s="1"/>
  <c r="I110" i="26"/>
  <c r="J110" i="26" s="1"/>
  <c r="I111" i="26"/>
  <c r="J111" i="26" s="1"/>
  <c r="I112" i="26"/>
  <c r="J112" i="26" s="1"/>
  <c r="I113" i="26"/>
  <c r="J113" i="26" s="1"/>
  <c r="I114" i="26"/>
  <c r="J114" i="26" s="1"/>
  <c r="I108" i="26"/>
  <c r="J108" i="26" s="1"/>
  <c r="I103" i="26"/>
  <c r="J103" i="26" s="1"/>
  <c r="I105" i="26"/>
  <c r="J105" i="26" s="1"/>
  <c r="I102" i="26"/>
  <c r="J102" i="26" s="1"/>
  <c r="I101" i="26"/>
  <c r="J101" i="26" s="1"/>
  <c r="I100" i="26"/>
  <c r="J100" i="26" s="1"/>
  <c r="I99" i="26"/>
  <c r="J99" i="26" s="1"/>
  <c r="I97" i="26"/>
  <c r="J97" i="26" s="1"/>
  <c r="I96" i="26"/>
  <c r="J96" i="26" s="1"/>
  <c r="I91" i="26"/>
  <c r="J91" i="26" s="1"/>
  <c r="I92" i="26"/>
  <c r="J92" i="26" s="1"/>
  <c r="I93" i="26"/>
  <c r="J93" i="26" s="1"/>
  <c r="I90" i="26"/>
  <c r="J90" i="26" s="1"/>
  <c r="I88" i="26"/>
  <c r="J88" i="26" s="1"/>
  <c r="I87" i="26"/>
  <c r="J87" i="26" s="1"/>
  <c r="J86" i="26" s="1"/>
  <c r="I84" i="26"/>
  <c r="J84" i="26" s="1"/>
  <c r="I85" i="26"/>
  <c r="J85" i="26" s="1"/>
  <c r="I83" i="26"/>
  <c r="J83" i="26" s="1"/>
  <c r="I74" i="26"/>
  <c r="J74" i="26" s="1"/>
  <c r="I75" i="26"/>
  <c r="J75" i="26" s="1"/>
  <c r="I76" i="26"/>
  <c r="J76" i="26" s="1"/>
  <c r="I77" i="26"/>
  <c r="J77" i="26" s="1"/>
  <c r="I78" i="26"/>
  <c r="J78" i="26" s="1"/>
  <c r="I79" i="26"/>
  <c r="J79" i="26" s="1"/>
  <c r="I80" i="26"/>
  <c r="J80" i="26" s="1"/>
  <c r="I81" i="26"/>
  <c r="J81" i="26" s="1"/>
  <c r="I71" i="26"/>
  <c r="J71" i="26" s="1"/>
  <c r="I72" i="26"/>
  <c r="J72" i="26" s="1"/>
  <c r="I73" i="26"/>
  <c r="J73" i="26" s="1"/>
  <c r="I70" i="26"/>
  <c r="J70" i="26" s="1"/>
  <c r="I69" i="26"/>
  <c r="J69" i="26" s="1"/>
  <c r="I67" i="26"/>
  <c r="J67" i="26" s="1"/>
  <c r="I66" i="26"/>
  <c r="J66" i="26" s="1"/>
  <c r="I65" i="26"/>
  <c r="J65" i="26" s="1"/>
  <c r="I63" i="26"/>
  <c r="J63" i="26" s="1"/>
  <c r="I62" i="26"/>
  <c r="J62" i="26" s="1"/>
  <c r="I60" i="26"/>
  <c r="J60" i="26" s="1"/>
  <c r="I59" i="26"/>
  <c r="J59" i="26" s="1"/>
  <c r="I57" i="26"/>
  <c r="J57" i="26" s="1"/>
  <c r="I54" i="26"/>
  <c r="J54" i="26" s="1"/>
  <c r="I53" i="26"/>
  <c r="J53" i="26" s="1"/>
  <c r="I37" i="26"/>
  <c r="J37" i="26" s="1"/>
  <c r="I38" i="26"/>
  <c r="J38" i="26" s="1"/>
  <c r="I39" i="26"/>
  <c r="J39" i="26" s="1"/>
  <c r="I40" i="26"/>
  <c r="J40" i="26" s="1"/>
  <c r="I41" i="26"/>
  <c r="J41" i="26" s="1"/>
  <c r="I42" i="26"/>
  <c r="J42" i="26" s="1"/>
  <c r="I43" i="26"/>
  <c r="J43" i="26" s="1"/>
  <c r="I44" i="26"/>
  <c r="J44" i="26" s="1"/>
  <c r="I45" i="26"/>
  <c r="J45" i="26" s="1"/>
  <c r="I46" i="26"/>
  <c r="J46" i="26" s="1"/>
  <c r="I47" i="26"/>
  <c r="J47" i="26" s="1"/>
  <c r="I48" i="26"/>
  <c r="J48" i="26" s="1"/>
  <c r="I49" i="26"/>
  <c r="J49" i="26" s="1"/>
  <c r="I50" i="26"/>
  <c r="J50" i="26" s="1"/>
  <c r="I51" i="26"/>
  <c r="J51" i="26" s="1"/>
  <c r="I36" i="26"/>
  <c r="J36" i="26" s="1"/>
  <c r="I33" i="26"/>
  <c r="J33" i="26" s="1"/>
  <c r="I30" i="26"/>
  <c r="J30" i="26" s="1"/>
  <c r="I28" i="26"/>
  <c r="J28" i="26" s="1"/>
  <c r="I25" i="26"/>
  <c r="J25" i="26" s="1"/>
  <c r="I26" i="26"/>
  <c r="J26" i="26" s="1"/>
  <c r="I24" i="26"/>
  <c r="J24" i="26" s="1"/>
  <c r="I21" i="26"/>
  <c r="J21" i="26" s="1"/>
  <c r="I20" i="26"/>
  <c r="J20" i="26" s="1"/>
  <c r="I17" i="26"/>
  <c r="J17" i="26" s="1"/>
  <c r="I18" i="26"/>
  <c r="J18" i="26" s="1"/>
  <c r="I16" i="26"/>
  <c r="J16" i="26" s="1"/>
  <c r="I13" i="26"/>
  <c r="J13" i="26" s="1"/>
  <c r="J12" i="26" s="1"/>
  <c r="J11" i="26" s="1"/>
  <c r="H4" i="26"/>
  <c r="K139" i="26" l="1"/>
  <c r="C9" i="14" s="1"/>
  <c r="J19" i="26"/>
  <c r="J98" i="26"/>
  <c r="J27" i="26"/>
  <c r="J125" i="26"/>
  <c r="J122" i="26"/>
  <c r="J115" i="26"/>
  <c r="J107" i="26"/>
  <c r="J106" i="26" s="1"/>
  <c r="J95" i="26"/>
  <c r="J94" i="26" s="1"/>
  <c r="J89" i="26"/>
  <c r="J82" i="26"/>
  <c r="J64" i="26"/>
  <c r="J61" i="26"/>
  <c r="J58" i="26"/>
  <c r="J56" i="26"/>
  <c r="J52" i="26"/>
  <c r="J35" i="26"/>
  <c r="J32" i="26"/>
  <c r="J23" i="26"/>
  <c r="J15" i="26"/>
  <c r="J14" i="26" l="1"/>
  <c r="J34" i="26"/>
  <c r="J22" i="26"/>
  <c r="C8" i="14" s="1"/>
  <c r="J55" i="26"/>
  <c r="K141" i="26" l="1"/>
  <c r="D9" i="14"/>
  <c r="C12" i="14" s="1"/>
  <c r="C10" i="14"/>
  <c r="K16" i="14"/>
  <c r="K5" i="26" l="1"/>
  <c r="K132" i="26" l="1"/>
  <c r="K128" i="26"/>
  <c r="K131" i="26"/>
  <c r="K126" i="26"/>
  <c r="K138" i="26"/>
  <c r="K135" i="26"/>
  <c r="K127" i="26"/>
  <c r="K130" i="26"/>
  <c r="K137" i="26"/>
  <c r="K134" i="26"/>
  <c r="K136" i="26"/>
  <c r="K129" i="26"/>
  <c r="K133" i="26"/>
  <c r="D42" i="23"/>
  <c r="C42" i="23"/>
  <c r="D38" i="23"/>
  <c r="C38" i="23"/>
  <c r="D31" i="23"/>
  <c r="C31" i="23"/>
  <c r="D19" i="23"/>
  <c r="C19" i="23"/>
  <c r="K125" i="26" l="1"/>
  <c r="D43" i="23"/>
  <c r="C43" i="23"/>
  <c r="D10" i="14" l="1"/>
  <c r="E24" i="14" l="1"/>
  <c r="E26" i="14" s="1"/>
  <c r="K4" i="26" s="1"/>
  <c r="K81" i="26" l="1"/>
  <c r="K50" i="26"/>
  <c r="K51" i="26"/>
  <c r="K38" i="26"/>
  <c r="K69" i="26"/>
  <c r="K88" i="26"/>
  <c r="K72" i="26"/>
  <c r="K111" i="26"/>
  <c r="K124" i="26"/>
  <c r="K91" i="26"/>
  <c r="K85" i="26"/>
  <c r="K84" i="26"/>
  <c r="K116" i="26"/>
  <c r="K90" i="26"/>
  <c r="K87" i="26"/>
  <c r="K53" i="26"/>
  <c r="K121" i="26"/>
  <c r="K45" i="26"/>
  <c r="K96" i="26"/>
  <c r="K105" i="26"/>
  <c r="K33" i="26"/>
  <c r="K32" i="26" s="1"/>
  <c r="K109" i="26"/>
  <c r="K80" i="26"/>
  <c r="K28" i="26"/>
  <c r="K78" i="26"/>
  <c r="K100" i="26"/>
  <c r="K75" i="26"/>
  <c r="K46" i="26"/>
  <c r="K76" i="26"/>
  <c r="K103" i="26"/>
  <c r="K120" i="26"/>
  <c r="K97" i="26"/>
  <c r="K24" i="26"/>
  <c r="K65" i="26"/>
  <c r="K54" i="26"/>
  <c r="K39" i="26"/>
  <c r="K62" i="26"/>
  <c r="K61" i="26" s="1"/>
  <c r="K113" i="26"/>
  <c r="K117" i="26"/>
  <c r="K93" i="26"/>
  <c r="K63" i="26"/>
  <c r="K48" i="26"/>
  <c r="K112" i="26"/>
  <c r="K42" i="26"/>
  <c r="K114" i="26"/>
  <c r="K13" i="26"/>
  <c r="K12" i="26" s="1"/>
  <c r="K11" i="26" s="1"/>
  <c r="K47" i="26"/>
  <c r="K77" i="26"/>
  <c r="K67" i="26"/>
  <c r="K70" i="26"/>
  <c r="K79" i="26"/>
  <c r="K118" i="26"/>
  <c r="K57" i="26"/>
  <c r="K56" i="26" s="1"/>
  <c r="K102" i="26"/>
  <c r="K71" i="26"/>
  <c r="K44" i="26"/>
  <c r="K25" i="26"/>
  <c r="K40" i="26"/>
  <c r="K119" i="26"/>
  <c r="K108" i="26"/>
  <c r="K36" i="26"/>
  <c r="K123" i="26"/>
  <c r="K122" i="26" s="1"/>
  <c r="K37" i="26"/>
  <c r="K59" i="26"/>
  <c r="K58" i="26" s="1"/>
  <c r="K55" i="26" s="1"/>
  <c r="K26" i="26"/>
  <c r="K73" i="26"/>
  <c r="K110" i="26"/>
  <c r="K74" i="26"/>
  <c r="K30" i="26"/>
  <c r="K101" i="26"/>
  <c r="K43" i="26"/>
  <c r="K99" i="26"/>
  <c r="K98" i="26" s="1"/>
  <c r="K49" i="26"/>
  <c r="K92" i="26"/>
  <c r="K41" i="26"/>
  <c r="K66" i="26"/>
  <c r="K60" i="26"/>
  <c r="K83" i="26"/>
  <c r="K82" i="26" s="1"/>
  <c r="K52" i="26" l="1"/>
  <c r="K27" i="26"/>
  <c r="K86" i="26"/>
  <c r="K115" i="26"/>
  <c r="K35" i="26"/>
  <c r="K34" i="26" s="1"/>
  <c r="K107" i="26"/>
  <c r="K95" i="26"/>
  <c r="K94" i="26" s="1"/>
  <c r="K64" i="26"/>
  <c r="K89" i="26"/>
  <c r="K23" i="26"/>
  <c r="K16" i="26"/>
  <c r="K18" i="26"/>
  <c r="K17" i="26"/>
  <c r="K20" i="26"/>
  <c r="K21" i="26"/>
  <c r="K106" i="26" l="1"/>
  <c r="K22" i="26"/>
  <c r="K19" i="26"/>
  <c r="K15" i="26"/>
  <c r="K14" i="26" s="1"/>
  <c r="K142" i="26" s="1"/>
  <c r="K140"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tc={8016DFAA-0040-498F-8268-2F925633765C}</author>
  </authors>
  <commentList>
    <comment ref="B13" authorId="0" shapeId="0" xr:uid="{00000000-0006-0000-0300-000001000000}">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Verificar Legislação tributária para o município de Santa Maria/RS
</t>
      </text>
    </comment>
  </commentList>
</comments>
</file>

<file path=xl/sharedStrings.xml><?xml version="1.0" encoding="utf-8"?>
<sst xmlns="http://schemas.openxmlformats.org/spreadsheetml/2006/main" count="756" uniqueCount="514">
  <si>
    <t>LOCAL:</t>
  </si>
  <si>
    <t>SERVIÇOS COMPLEMENTARES</t>
  </si>
  <si>
    <t>SERVIÇOS PRELIMINARES</t>
  </si>
  <si>
    <t>CANTEIRO DE OBRAS</t>
  </si>
  <si>
    <t>ESQUADRIAS/ FERRAGENS/ VIDROS</t>
  </si>
  <si>
    <t>PINTURAS</t>
  </si>
  <si>
    <t>COMPOSIÇÃO DO BDI</t>
  </si>
  <si>
    <t>Valor total da Obra sem BDI</t>
  </si>
  <si>
    <t>%</t>
  </si>
  <si>
    <t>Valor de material</t>
  </si>
  <si>
    <t>Valor de mão de obra</t>
  </si>
  <si>
    <t>ISS da cidade (1)</t>
  </si>
  <si>
    <t>% ISS sobre a obra (2)</t>
  </si>
  <si>
    <t>A) ADMINISTRAÇÃO CENTRAL</t>
  </si>
  <si>
    <t>B) SEGURO + GARANTIA</t>
  </si>
  <si>
    <t>C) RISCOS</t>
  </si>
  <si>
    <t>D)DESPESAS FINANCEIRAS</t>
  </si>
  <si>
    <t>E) LUCRO</t>
  </si>
  <si>
    <t>F) PIS</t>
  </si>
  <si>
    <t>G) COFINS</t>
  </si>
  <si>
    <t>H) ISS</t>
  </si>
  <si>
    <t>TOTAL</t>
  </si>
  <si>
    <t>Cidade, dia de mês de ano</t>
  </si>
  <si>
    <t xml:space="preserve">FULANO BELTRANO SICRANO DE TAL </t>
  </si>
  <si>
    <t>ENG. CIVIL – CREA XX XXXXXX</t>
  </si>
  <si>
    <t>UN</t>
  </si>
  <si>
    <t>H</t>
  </si>
  <si>
    <t>M</t>
  </si>
  <si>
    <t>M2</t>
  </si>
  <si>
    <t>B</t>
  </si>
  <si>
    <t xml:space="preserve">COMPOSIÇÃO DO BDI ADOTADO </t>
  </si>
  <si>
    <t xml:space="preserve">OBJETO: </t>
  </si>
  <si>
    <t xml:space="preserve">DATA: </t>
  </si>
  <si>
    <t>SINAPI</t>
  </si>
  <si>
    <t>Total</t>
  </si>
  <si>
    <t>HOSPITAL</t>
  </si>
  <si>
    <t>TÉCNICO EM SEGURANÇA DO TRABALHO COM ENCARGOS COMPLEMENTARES</t>
  </si>
  <si>
    <t>FORNECIMENTO E INSTALAÇÃO DE PLACA DE OBRA COM CHAPA GALVANIZADA E ESTRUTURA DE MADEIRA. AF_03/2022_PS</t>
  </si>
  <si>
    <t>D</t>
  </si>
  <si>
    <t>LOGO EMPRESA</t>
  </si>
  <si>
    <t>INSERIR LOGO EMPRESA</t>
  </si>
  <si>
    <t>INSERIR NOME DA EMPRESA XXXXXXXXXXXX</t>
  </si>
  <si>
    <t xml:space="preserve">EMPRESA BRASILEIRA DE SERVIÇOS HOSPITALARES - EBSERH                                                                                                                                                      HOSPITAL UNIVERSITÁRIO DE SANTA MARIA - HUSM/UFSM                                                                                                                                                             SANTA MARIA/RS    </t>
  </si>
  <si>
    <t>Proposta Edital XX/XXXX</t>
  </si>
  <si>
    <t>SANTA MARIA/RS</t>
  </si>
  <si>
    <r>
      <t xml:space="preserve">_______________________________________________________________
</t>
    </r>
    <r>
      <rPr>
        <sz val="10"/>
        <color rgb="FF008A00"/>
        <rFont val="Arial"/>
        <family val="2"/>
      </rPr>
      <t>FULANO BELTRANO SICRANO DE TAL 
ENG. xXXXXXX – CREA XX XXXXXX
Cargo e Função</t>
    </r>
  </si>
  <si>
    <t>1.1</t>
  </si>
  <si>
    <t>2.1</t>
  </si>
  <si>
    <t>2.2</t>
  </si>
  <si>
    <t>3.1</t>
  </si>
  <si>
    <t>3.2</t>
  </si>
  <si>
    <t>3.3</t>
  </si>
  <si>
    <t>4.1</t>
  </si>
  <si>
    <t>4.2</t>
  </si>
  <si>
    <t>5.1</t>
  </si>
  <si>
    <t>M3</t>
  </si>
  <si>
    <t>5.2</t>
  </si>
  <si>
    <t>5.3</t>
  </si>
  <si>
    <t>6.1</t>
  </si>
  <si>
    <t>6.2</t>
  </si>
  <si>
    <t>6.3</t>
  </si>
  <si>
    <t>6.4</t>
  </si>
  <si>
    <t>6.5</t>
  </si>
  <si>
    <t>6.6</t>
  </si>
  <si>
    <t>6.7</t>
  </si>
  <si>
    <t>6.8</t>
  </si>
  <si>
    <t>6.9</t>
  </si>
  <si>
    <t>6.10</t>
  </si>
  <si>
    <t>6.11</t>
  </si>
  <si>
    <t>6.12</t>
  </si>
  <si>
    <t>6.13</t>
  </si>
  <si>
    <t>6.14</t>
  </si>
  <si>
    <t>6.15</t>
  </si>
  <si>
    <t>6.16</t>
  </si>
  <si>
    <t>7.1</t>
  </si>
  <si>
    <t>8.1</t>
  </si>
  <si>
    <t>8.2</t>
  </si>
  <si>
    <t>9.1</t>
  </si>
  <si>
    <t>10.1</t>
  </si>
  <si>
    <t>10.1.1</t>
  </si>
  <si>
    <t>10.1.2</t>
  </si>
  <si>
    <t>PAREDE COM SISTEMA EM CHAPAS DE GESSO PARA DRYWALL, USO INTERNO, COM DUAS FACES SIMPLES E ESTRUTURA METÁLICA COM GUIAS SIMPLES PARA PAREDES COM ÁREA LÍQUIDA MAIOR OU IGUAL A 6 M2, COM VÃOS. AF_07/2023_PS</t>
  </si>
  <si>
    <t>IMPERMEABILIZAÇÃO DE SUPERFÍCIE COM ARGAMASSA POLIMÉRICA / MEMBRANA ACRÍLICA, 3 DEMÃOS. AF_09/2023</t>
  </si>
  <si>
    <t>PINTURA LÁTEX ACRÍLICA PREMIUM, APLICAÇÃO MANUAL EM PAREDES, DUAS DEMÃOS. AF_04/2023</t>
  </si>
  <si>
    <t>EMASSAMENTO COM MASSA LÁTEX, APLICAÇÃO EM TETO, UMA DEMÃO, LIXAMENTO MANUAL. AF_04/2023</t>
  </si>
  <si>
    <t>11.1</t>
  </si>
  <si>
    <t>11.2</t>
  </si>
  <si>
    <t>11.3</t>
  </si>
  <si>
    <t>11.4</t>
  </si>
  <si>
    <t>11.5</t>
  </si>
  <si>
    <t>11.6</t>
  </si>
  <si>
    <t>12.1</t>
  </si>
  <si>
    <t>12.1.1</t>
  </si>
  <si>
    <t>12.1.2</t>
  </si>
  <si>
    <t>12.1.3</t>
  </si>
  <si>
    <t>12.1.4</t>
  </si>
  <si>
    <t>12.1.5</t>
  </si>
  <si>
    <t>12.1.6</t>
  </si>
  <si>
    <t>12.1.7</t>
  </si>
  <si>
    <t>12.2</t>
  </si>
  <si>
    <t>12.2.1</t>
  </si>
  <si>
    <t>12.2.2</t>
  </si>
  <si>
    <t>12.2.3</t>
  </si>
  <si>
    <t>12.2.4</t>
  </si>
  <si>
    <t>12.2.5</t>
  </si>
  <si>
    <t>12.2.6</t>
  </si>
  <si>
    <t>13.1</t>
  </si>
  <si>
    <t>13.2</t>
  </si>
  <si>
    <t>14.1</t>
  </si>
  <si>
    <t>14.2</t>
  </si>
  <si>
    <t>14.3</t>
  </si>
  <si>
    <t>14.4</t>
  </si>
  <si>
    <t>14.5</t>
  </si>
  <si>
    <t>LICITANTE NÃO OPTANTE PELO SIMPLES NACIONAL</t>
  </si>
  <si>
    <t xml:space="preserve">(1) Decreto Nº 15.416, de 20 de dezembro de 2006
(2) Lei Complementar nº 07, de 07 de dezembro de 1973                                     </t>
  </si>
  <si>
    <t>I) CPRB * (Valor de 4,5% para opção da mão de obra desonerado ou 0% para não desonerada)</t>
  </si>
  <si>
    <t xml:space="preserve">Empresa não é Optante pelo Simples Nacional.
(*)utiliza a mão de obra onerada (CPRB=0,0%)"   
</t>
  </si>
  <si>
    <t>Observação:</t>
  </si>
  <si>
    <t>NOME EMPRESA</t>
  </si>
  <si>
    <t>COMPOSIÇÃO DO BDI DIFERENCIADO</t>
  </si>
  <si>
    <t>F) PIS*</t>
  </si>
  <si>
    <t>G) COFINS*</t>
  </si>
  <si>
    <r>
      <rPr>
        <sz val="10.5"/>
        <rFont val="Times New Roman"/>
        <family val="1"/>
      </rPr>
      <t>CÓDIGO</t>
    </r>
  </si>
  <si>
    <r>
      <rPr>
        <sz val="10.5"/>
        <rFont val="Times New Roman"/>
        <family val="1"/>
      </rPr>
      <t>DESCRIÇÃO</t>
    </r>
  </si>
  <si>
    <r>
      <rPr>
        <b/>
        <sz val="10.5"/>
        <color rgb="FFFF0000"/>
        <rFont val="Times New Roman"/>
        <family val="1"/>
      </rPr>
      <t>Onerado-Padrão ou Desonerado!</t>
    </r>
  </si>
  <si>
    <r>
      <rPr>
        <sz val="10.5"/>
        <rFont val="Times New Roman"/>
        <family val="1"/>
      </rPr>
      <t>HORISTA</t>
    </r>
  </si>
  <si>
    <r>
      <rPr>
        <sz val="10.5"/>
        <rFont val="Times New Roman"/>
        <family val="1"/>
      </rPr>
      <t>MENSALISTA</t>
    </r>
  </si>
  <si>
    <r>
      <rPr>
        <sz val="10.5"/>
        <rFont val="Times New Roman"/>
        <family val="1"/>
      </rPr>
      <t>Al</t>
    </r>
  </si>
  <si>
    <r>
      <rPr>
        <sz val="10.5"/>
        <rFont val="Times New Roman"/>
        <family val="1"/>
      </rPr>
      <t>INSS</t>
    </r>
  </si>
  <si>
    <r>
      <rPr>
        <sz val="10.5"/>
        <rFont val="Times New Roman"/>
        <family val="1"/>
      </rPr>
      <t>A2</t>
    </r>
  </si>
  <si>
    <r>
      <rPr>
        <sz val="10.5"/>
        <rFont val="Times New Roman"/>
        <family val="1"/>
      </rPr>
      <t>SESI</t>
    </r>
  </si>
  <si>
    <r>
      <rPr>
        <sz val="10.5"/>
        <rFont val="Times New Roman"/>
        <family val="1"/>
      </rPr>
      <t>A3</t>
    </r>
  </si>
  <si>
    <r>
      <rPr>
        <sz val="10.5"/>
        <rFont val="Times New Roman"/>
        <family val="1"/>
      </rPr>
      <t>SENAI</t>
    </r>
  </si>
  <si>
    <r>
      <rPr>
        <sz val="10.5"/>
        <rFont val="Times New Roman"/>
        <family val="1"/>
      </rPr>
      <t>A4</t>
    </r>
  </si>
  <si>
    <r>
      <rPr>
        <sz val="10.5"/>
        <rFont val="Times New Roman"/>
        <family val="1"/>
      </rPr>
      <t>INCRA</t>
    </r>
  </si>
  <si>
    <r>
      <rPr>
        <sz val="10.5"/>
        <rFont val="Times New Roman"/>
        <family val="1"/>
      </rPr>
      <t>AS</t>
    </r>
  </si>
  <si>
    <r>
      <rPr>
        <sz val="10.5"/>
        <rFont val="Times New Roman"/>
        <family val="1"/>
      </rPr>
      <t>SEBRAE</t>
    </r>
  </si>
  <si>
    <r>
      <rPr>
        <sz val="10.5"/>
        <rFont val="Times New Roman"/>
        <family val="1"/>
      </rPr>
      <t>A6</t>
    </r>
  </si>
  <si>
    <r>
      <rPr>
        <sz val="10.5"/>
        <rFont val="Times New Roman"/>
        <family val="1"/>
      </rPr>
      <t>Salario Educacao</t>
    </r>
  </si>
  <si>
    <r>
      <rPr>
        <sz val="10.5"/>
        <rFont val="Times New Roman"/>
        <family val="1"/>
      </rPr>
      <t>A7</t>
    </r>
  </si>
  <si>
    <r>
      <rPr>
        <sz val="10.5"/>
        <rFont val="Times New Roman"/>
        <family val="1"/>
      </rPr>
      <t>Seguro Contra Acidentes deTrabalho</t>
    </r>
  </si>
  <si>
    <r>
      <rPr>
        <sz val="10.5"/>
        <rFont val="Times New Roman"/>
        <family val="1"/>
      </rPr>
      <t>A8</t>
    </r>
  </si>
  <si>
    <r>
      <rPr>
        <sz val="10.5"/>
        <rFont val="Times New Roman"/>
        <family val="1"/>
      </rPr>
      <t>FGTS</t>
    </r>
  </si>
  <si>
    <r>
      <rPr>
        <sz val="10.5"/>
        <rFont val="Times New Roman"/>
        <family val="1"/>
      </rPr>
      <t>A9</t>
    </r>
  </si>
  <si>
    <r>
      <rPr>
        <sz val="10.5"/>
        <rFont val="Times New Roman"/>
        <family val="1"/>
      </rPr>
      <t>SECONCI</t>
    </r>
  </si>
  <si>
    <r>
      <rPr>
        <sz val="10.5"/>
        <rFont val="Times New Roman"/>
        <family val="1"/>
      </rPr>
      <t>A</t>
    </r>
  </si>
  <si>
    <r>
      <rPr>
        <sz val="10.5"/>
        <rFont val="Times New Roman"/>
        <family val="1"/>
      </rPr>
      <t>Total</t>
    </r>
  </si>
  <si>
    <r>
      <rPr>
        <sz val="10.5"/>
        <rFont val="Times New Roman"/>
        <family val="1"/>
      </rPr>
      <t>B1</t>
    </r>
  </si>
  <si>
    <r>
      <rPr>
        <sz val="10.5"/>
        <rFont val="Times New Roman"/>
        <family val="1"/>
      </rPr>
      <t>Repouso Semanal Remunerado</t>
    </r>
  </si>
  <si>
    <r>
      <rPr>
        <sz val="10.5"/>
        <rFont val="Times New Roman"/>
        <family val="1"/>
      </rPr>
      <t>Nao incide</t>
    </r>
  </si>
  <si>
    <r>
      <rPr>
        <sz val="10.5"/>
        <rFont val="Times New Roman"/>
        <family val="1"/>
      </rPr>
      <t>B2</t>
    </r>
  </si>
  <si>
    <r>
      <rPr>
        <sz val="10.5"/>
        <rFont val="Times New Roman"/>
        <family val="1"/>
      </rPr>
      <t>Feriados</t>
    </r>
  </si>
  <si>
    <r>
      <rPr>
        <sz val="10.5"/>
        <rFont val="Times New Roman"/>
        <family val="1"/>
      </rPr>
      <t>B3</t>
    </r>
  </si>
  <si>
    <r>
      <rPr>
        <sz val="10.5"/>
        <rFont val="Times New Roman"/>
        <family val="1"/>
      </rPr>
      <t>Auxílio - Enfermidade</t>
    </r>
  </si>
  <si>
    <r>
      <rPr>
        <sz val="10.5"/>
        <rFont val="Times New Roman"/>
        <family val="1"/>
      </rPr>
      <t>B4</t>
    </r>
  </si>
  <si>
    <r>
      <rPr>
        <sz val="10.5"/>
        <rFont val="Times New Roman"/>
        <family val="1"/>
      </rPr>
      <t>13º Salário</t>
    </r>
  </si>
  <si>
    <r>
      <rPr>
        <sz val="10.5"/>
        <rFont val="Times New Roman"/>
        <family val="1"/>
      </rPr>
      <t>B5</t>
    </r>
  </si>
  <si>
    <r>
      <rPr>
        <sz val="10.5"/>
        <rFont val="Times New Roman"/>
        <family val="1"/>
      </rPr>
      <t>Licença Paternidade</t>
    </r>
  </si>
  <si>
    <r>
      <rPr>
        <sz val="10.5"/>
        <rFont val="Times New Roman"/>
        <family val="1"/>
      </rPr>
      <t>B6</t>
    </r>
  </si>
  <si>
    <r>
      <rPr>
        <sz val="10.5"/>
        <rFont val="Times New Roman"/>
        <family val="1"/>
      </rPr>
      <t>Faltas Justificadas</t>
    </r>
  </si>
  <si>
    <r>
      <rPr>
        <sz val="10.5"/>
        <rFont val="Times New Roman"/>
        <family val="1"/>
      </rPr>
      <t>B7</t>
    </r>
  </si>
  <si>
    <r>
      <rPr>
        <sz val="10.5"/>
        <rFont val="Times New Roman"/>
        <family val="1"/>
      </rPr>
      <t>Dias de Chuvas</t>
    </r>
  </si>
  <si>
    <r>
      <rPr>
        <sz val="10.5"/>
        <rFont val="Times New Roman"/>
        <family val="1"/>
      </rPr>
      <t>B8</t>
    </r>
  </si>
  <si>
    <r>
      <rPr>
        <sz val="10.5"/>
        <rFont val="Times New Roman"/>
        <family val="1"/>
      </rPr>
      <t>Auxílio AcidentedeTrabalho</t>
    </r>
  </si>
  <si>
    <r>
      <rPr>
        <sz val="10.5"/>
        <rFont val="Times New Roman"/>
        <family val="1"/>
      </rPr>
      <t>B9</t>
    </r>
  </si>
  <si>
    <r>
      <rPr>
        <sz val="10.5"/>
        <rFont val="Times New Roman"/>
        <family val="1"/>
      </rPr>
      <t>Férias Gozadas</t>
    </r>
  </si>
  <si>
    <r>
      <rPr>
        <sz val="10.5"/>
        <rFont val="Times New Roman"/>
        <family val="1"/>
      </rPr>
      <t>B10</t>
    </r>
  </si>
  <si>
    <r>
      <rPr>
        <sz val="10.5"/>
        <rFont val="Times New Roman"/>
        <family val="1"/>
      </rPr>
      <t>Salário Maternidade</t>
    </r>
  </si>
  <si>
    <r>
      <rPr>
        <sz val="10.5"/>
        <rFont val="Times New Roman"/>
        <family val="1"/>
      </rPr>
      <t>Cl</t>
    </r>
  </si>
  <si>
    <r>
      <rPr>
        <sz val="10.5"/>
        <rFont val="Times New Roman"/>
        <family val="1"/>
      </rPr>
      <t>Aviso Prévio Indenizado</t>
    </r>
  </si>
  <si>
    <r>
      <rPr>
        <sz val="10.5"/>
        <rFont val="Times New Roman"/>
        <family val="1"/>
      </rPr>
      <t>C2</t>
    </r>
  </si>
  <si>
    <r>
      <rPr>
        <sz val="10.5"/>
        <rFont val="Times New Roman"/>
        <family val="1"/>
      </rPr>
      <t>Aviso Prévio Trabalhado</t>
    </r>
  </si>
  <si>
    <r>
      <rPr>
        <sz val="10.5"/>
        <rFont val="Times New Roman"/>
        <family val="1"/>
      </rPr>
      <t>C3</t>
    </r>
  </si>
  <si>
    <r>
      <rPr>
        <sz val="10.5"/>
        <rFont val="Times New Roman"/>
        <family val="1"/>
      </rPr>
      <t>Férias Indenizadas</t>
    </r>
  </si>
  <si>
    <r>
      <rPr>
        <sz val="10.5"/>
        <rFont val="Times New Roman"/>
        <family val="1"/>
      </rPr>
      <t>C4</t>
    </r>
  </si>
  <si>
    <r>
      <rPr>
        <sz val="10.5"/>
        <rFont val="Times New Roman"/>
        <family val="1"/>
      </rPr>
      <t>Depósito Rescisão Sem Justa Causa</t>
    </r>
  </si>
  <si>
    <r>
      <rPr>
        <sz val="10.5"/>
        <rFont val="Times New Roman"/>
        <family val="1"/>
      </rPr>
      <t>C5</t>
    </r>
  </si>
  <si>
    <r>
      <rPr>
        <sz val="10.5"/>
        <rFont val="Times New Roman"/>
        <family val="1"/>
      </rPr>
      <t>Indenização Adicional</t>
    </r>
  </si>
  <si>
    <r>
      <rPr>
        <sz val="10.5"/>
        <rFont val="Times New Roman"/>
        <family val="1"/>
      </rPr>
      <t>D1</t>
    </r>
  </si>
  <si>
    <r>
      <rPr>
        <sz val="10.5"/>
        <rFont val="Times New Roman"/>
        <family val="1"/>
      </rPr>
      <t>Reincidencia de Grupo A sobre Grupo B</t>
    </r>
  </si>
  <si>
    <r>
      <rPr>
        <sz val="10.5"/>
        <rFont val="Times New Roman"/>
        <family val="1"/>
      </rPr>
      <t>D2</t>
    </r>
  </si>
  <si>
    <r>
      <rPr>
        <sz val="10.5"/>
        <rFont val="Times New Roman"/>
        <family val="1"/>
      </rPr>
      <t>Reincidência de Grupo A sobre Aviso Prévio Trabalhado e Reincidência do FGTS sobre Aviso Prévio Indenizado</t>
    </r>
  </si>
  <si>
    <t>C</t>
  </si>
  <si>
    <t>FUNDO SELADOR ACRÍLICO, APLICAÇÃO MANUAL EM PAREDE, UMA DEMÃO. AF_04/2023</t>
  </si>
  <si>
    <t>FUNDO SELADOR ACRÍLICO, APLICAÇÃO MANUAL EM TETO, UMA DEMÃO. AF_04/2023</t>
  </si>
  <si>
    <t>RALO SIFONADO, PVC, DN 100 X 40 MM, JUNTA SOLDÁVEL, FORNECIDO E INSTALADO EM RAMAL DE DESCARGA OU EM RAMAL DE ESGOTO SANITÁRIO. AF_08/2022</t>
  </si>
  <si>
    <t>MÊS</t>
  </si>
  <si>
    <t>IMPORTANTE</t>
  </si>
  <si>
    <t xml:space="preserve">Preencher nesta ordem: </t>
  </si>
  <si>
    <t>Os demais campos das planilhas estão preenchidos ou são de cálculo automático.</t>
  </si>
  <si>
    <t>A licitante deverá preencher somente os campos onde as células não foram bloqueadas</t>
  </si>
  <si>
    <t>CIDADE/XX, XX de XXXXX de 2025</t>
  </si>
  <si>
    <t xml:space="preserve">REVITALIZAÇÃO DA ÁREA FÍSICA DOS SERVIÇOS DE ONCOLOGIA PEDIÁTRICA (CTCRIAC) E TRANSPLANTE DE MEDULA ÓSSEA (CTMO), HUSM/UFSM-EBSERH </t>
  </si>
  <si>
    <t xml:space="preserve">PROPOSTA ORÇAMENTÁRIA, EDITAL XX/XXXX </t>
  </si>
  <si>
    <t>REVITALIZAÇÃO DA ÁREA FÍSICA DOS SERVIÇOS DE ONCOLOGIA PEDIÁTRICA (CTCRIAC) E TRANSPLANTE DE MEDULA ÓSSEA (CTMO), HUSM/UFSM-EBSERH</t>
  </si>
  <si>
    <t>1.1.1</t>
  </si>
  <si>
    <t>COM-77330641</t>
  </si>
  <si>
    <t>PROGRAMA DE GESTÃO DE RISCOS (PGR) - INCLUSIVE ART DE PROJETOE EXECUÇÃO - REF. HUSM/UFSM-EBSERH</t>
  </si>
  <si>
    <t>UNID</t>
  </si>
  <si>
    <t>HOSPITAL UNIVERSITÁRIO DE SANTA MARIA</t>
  </si>
  <si>
    <t>Area Equivalente:</t>
  </si>
  <si>
    <t>BDI:</t>
  </si>
  <si>
    <t>BDI Dif:</t>
  </si>
  <si>
    <t>ITEM</t>
  </si>
  <si>
    <t>CÓDIGO</t>
  </si>
  <si>
    <t>DESCRIÇÃO</t>
  </si>
  <si>
    <t>FONTE</t>
  </si>
  <si>
    <t>UND</t>
  </si>
  <si>
    <t>QTD</t>
  </si>
  <si>
    <t>CUSTO DIRETO (R$)</t>
  </si>
  <si>
    <t>PREÇO
UNITÁRIO (R$)</t>
  </si>
  <si>
    <t>PREÇO
TOTAL SEM BDI (R$)</t>
  </si>
  <si>
    <t>PREÇO
TOTAL COM BDI (R$)</t>
  </si>
  <si>
    <t>MÃO DE OBRA</t>
  </si>
  <si>
    <t>MATERIAL</t>
  </si>
  <si>
    <t>1</t>
  </si>
  <si>
    <t>SERVIÇOS TÉCNICOS-PROFISSIONAIS</t>
  </si>
  <si>
    <t>ESTUDOS E PROJETOS</t>
  </si>
  <si>
    <t>HUSM-UFSM</t>
  </si>
  <si>
    <t>2</t>
  </si>
  <si>
    <t>SERVIÇOS AUXILIARES E ADMINISTRATIVOS</t>
  </si>
  <si>
    <t>PESSOAL</t>
  </si>
  <si>
    <t>2.1.1</t>
  </si>
  <si>
    <t>90777</t>
  </si>
  <si>
    <t>ENGENHEIRO CIVIL DE OBRA JUNIOR COM ENCARGOS COMPLEMENTARES</t>
  </si>
  <si>
    <t>2.1.2</t>
  </si>
  <si>
    <t>90776</t>
  </si>
  <si>
    <t>ENCARREGADO GERAL COM ENCARGOS COMPLEMENTARES</t>
  </si>
  <si>
    <t>2.1.3</t>
  </si>
  <si>
    <t>100309</t>
  </si>
  <si>
    <t>MÁQUINAS E EQUIPAMENTOS</t>
  </si>
  <si>
    <t>2.2.1</t>
  </si>
  <si>
    <t>97064</t>
  </si>
  <si>
    <t>MONTAGEM E DESMONTAGEM DE ANDAIME TUBULAR TIPO "TORRE" (EXCLUSIVE ANDAIME E LIMPEZA). AF_03/2024</t>
  </si>
  <si>
    <t>2.2.2</t>
  </si>
  <si>
    <t>00010527</t>
  </si>
  <si>
    <t>LOCACAO DE ANDAIME METALICO TUBULAR DE ENCAIXE, TIPO DE TORRE, CADA PAINEL COM LARGURA DE 1 ATE 1,5 M E ALTURA DE *1,00* M, INCLUINDO DIAGONAL, BARRAS DE LIGACAO, SAPATAS OU RODIZIOS E DEMAIS ITENS NECESSARIOS A MONTAGEM (NAO INCLUI INSTALACAO)</t>
  </si>
  <si>
    <t>MXMES</t>
  </si>
  <si>
    <t>3</t>
  </si>
  <si>
    <t>LIMPEZAS</t>
  </si>
  <si>
    <t>3.1.1</t>
  </si>
  <si>
    <t>99803</t>
  </si>
  <si>
    <t>LIMPEZA DE PISO CERÂMICO OU PORCELANATO COM PANO ÚMIDO. AF_04/2019</t>
  </si>
  <si>
    <t>3.1.2</t>
  </si>
  <si>
    <t>99806</t>
  </si>
  <si>
    <t>LIMPEZA DE REVESTIMENTO CERÂMICO EM PAREDE COM PANO ÚMIDO AF_04/2019</t>
  </si>
  <si>
    <t>3.1.3</t>
  </si>
  <si>
    <t>99822</t>
  </si>
  <si>
    <t>LIMPEZA DE PORTA DE MADEIRA. AF_04/2019</t>
  </si>
  <si>
    <t>TAXAS IMPOSTOS E LICENÇAS</t>
  </si>
  <si>
    <t>3.2.1</t>
  </si>
  <si>
    <t>HUSM/UFSM 004</t>
  </si>
  <si>
    <t>ART DE PROJETO (REF: CREA RS 2024)</t>
  </si>
  <si>
    <t>PRÓPRIA</t>
  </si>
  <si>
    <t>3.2.2</t>
  </si>
  <si>
    <t>HUSM/UFSM 003</t>
  </si>
  <si>
    <t>ART DE EXECUÇÃO DE OBRA (REF: CREA RS 2024)</t>
  </si>
  <si>
    <t>COMO CONSTRUÍDO (AS BUILT)</t>
  </si>
  <si>
    <t>3.3.1</t>
  </si>
  <si>
    <t>COM-57370037</t>
  </si>
  <si>
    <t>AS BUILT. CONTEMPLANDO TODOS OS DESENHOS QUE SOFRERAM ALTERAÇÕES DURANTE A OBRA. (REF: I07325 ORSE)</t>
  </si>
  <si>
    <t>M²</t>
  </si>
  <si>
    <t>4</t>
  </si>
  <si>
    <t>SERVIÇOS DE DEMOLIÇÕES E REMOÇÕES</t>
  </si>
  <si>
    <t>4.1.1</t>
  </si>
  <si>
    <t>97663</t>
  </si>
  <si>
    <t>REMOÇÃO DE LOUÇAS, DE FORMA MANUAL, SEM REAPROVEITAMENTO. AF_09/2023</t>
  </si>
  <si>
    <t>4.1.2</t>
  </si>
  <si>
    <t>COM-48752783</t>
  </si>
  <si>
    <t>REMOÇÃO DE LOUÇAS (LAVATÓRIO, BANHEIRA, PIA, VASO SANITÁRIO, TANQUE), COM REAPROVEITAMENTO, INCLUSIVE AFASTAMENTO E EMPILHAMENTO, EXCLUSIVE TRANSPORTE E RETIRADA DO MATERIAL REMOVIDO NÃO REAPROVEITÁVEL (REF: ED-48467 SETOP)</t>
  </si>
  <si>
    <t>4.1.3</t>
  </si>
  <si>
    <t>97666</t>
  </si>
  <si>
    <t>REMOÇÃO DE METAIS SANITÁRIOS, DE FORMA MANUAL, SEM REAPROVEITAMENTO. AF_09/2023</t>
  </si>
  <si>
    <t>4.1.4</t>
  </si>
  <si>
    <t>COM-74527948</t>
  </si>
  <si>
    <t>REMOÇÃO MANUAL DE TORNEIRA COM SENSOR AUTOMÁTICO COM REAPROVEITAMENTO, INCLUO REINSTALAÇÃO (REF: ED-48471 SETOP E 100854 SINAPI)</t>
  </si>
  <si>
    <t>4.1.5</t>
  </si>
  <si>
    <t>COM-14025847</t>
  </si>
  <si>
    <t>REMOÇÃO MANUAL DEBOX DE BANHEIRO, SEM REAPROVEITAMENTO, AFASTAMENTO E EMPILHAMENTO, EXCLUSIVE TRANSPORTE E RETIRADA DO MATERIAL REMOVIDO NÃO REAPROVEITÁVEL (REF: ED-48516 SETOP)</t>
  </si>
  <si>
    <t>m²</t>
  </si>
  <si>
    <t>4.1.6</t>
  </si>
  <si>
    <t>97622</t>
  </si>
  <si>
    <t>DEMOLIÇÃO DE ALVENARIA DE BLOCO FURADO, DE FORMA MANUAL, SEM REAPROVEITAMENTO. AF_09/2023</t>
  </si>
  <si>
    <t>4.1.7</t>
  </si>
  <si>
    <t>97634</t>
  </si>
  <si>
    <t>DEMOLIÇÃO DE REVESTIMENTO CERÂMICO, DE FORMA MECANIZADA COM MARTELETE, SEM REAPROVEITAMENTO. AF_09/2023</t>
  </si>
  <si>
    <t>4.1.8</t>
  </si>
  <si>
    <t>97638</t>
  </si>
  <si>
    <t>REMOÇÃO DE CHAPAS E PERFIS DE DRYWALL, DE FORMA MANUAL, SEM REAPROVEITAMENTO. AF_09/2023</t>
  </si>
  <si>
    <t>4.1.9</t>
  </si>
  <si>
    <t>COM-50934209</t>
  </si>
  <si>
    <t>REMOÇÃO DE DIVISÓRIAS DE MADEIRA, EUCATEX, DURATEX OU SIMILAR (REF: SC 05.05.2500 SCO)</t>
  </si>
  <si>
    <t>4.1.10</t>
  </si>
  <si>
    <t>97644</t>
  </si>
  <si>
    <t>REMOÇÃO DE PORTAS, DE FORMA MANUAL, SEM REAPROVEITAMENTO. AF_09/2023</t>
  </si>
  <si>
    <t>4.1.11</t>
  </si>
  <si>
    <t>102190</t>
  </si>
  <si>
    <t>REMOÇÃO DE VIDRO LISO COMUM DE ESQUADRIA COM BAGUETE DE MADEIRA. AF_01/2021</t>
  </si>
  <si>
    <t>4.1.12</t>
  </si>
  <si>
    <t>COM-47063486</t>
  </si>
  <si>
    <t>REMOÇÃO DE PISO VINÍLICO EXISTENTE INCLUSIVE DE TODA A COLA BETUMINOSA (REF: COTAÇÃO)</t>
  </si>
  <si>
    <t>4.1.13</t>
  </si>
  <si>
    <t>COM-45403108</t>
  </si>
  <si>
    <t>DEMOLIÇÃO DE PISO CIMENTADO OU CONTRAPISO DE ARGAMASSA (REF: 02.10.01 SUDECAP)</t>
  </si>
  <si>
    <t>4.1.14</t>
  </si>
  <si>
    <t>DEMOLIÇÃO DE PISO CERÂMICO, DE FORMA MECANIZADA COM MARTELETE, SEM REAPROVEITAMENTO. (REF: 97634 SINAPI)</t>
  </si>
  <si>
    <t>4.1.15</t>
  </si>
  <si>
    <t>00037526</t>
  </si>
  <si>
    <t>SACO DE RAFIA PARA ENTULHO, NOVO, LISO (SEM CLICHE), *60 X 90* CM</t>
  </si>
  <si>
    <t>4.1.16</t>
  </si>
  <si>
    <t>COM-19922765</t>
  </si>
  <si>
    <t>CAÇAMBA DE 4M3 PARA RETIRADA DE ENTULHO (REF: FDE - 16.80.097)</t>
  </si>
  <si>
    <t>TRÂNSITO E SEGURANÇA</t>
  </si>
  <si>
    <t>4.2.1</t>
  </si>
  <si>
    <t>98458</t>
  </si>
  <si>
    <t>TAPUME COM COMPENSADO DE MADEIRA. AF_03/2024</t>
  </si>
  <si>
    <t>4.2.2</t>
  </si>
  <si>
    <t>COM-58570845</t>
  </si>
  <si>
    <t>PLASTICO NA COR PRETA, DESTINADO A PROTECAO DE TELHADOS, MOVEIS E PISOS, COM 200 MICRAS DE ESPESSURA, REUTILIZADO 5 VEZES, INCLUSIVE RETIRADA.FORNECIMENTO E COLOCACAO (REF: EMOP 05.058.0010-0)</t>
  </si>
  <si>
    <t>5</t>
  </si>
  <si>
    <t>PLACA DE OBRA</t>
  </si>
  <si>
    <t>5.1.1</t>
  </si>
  <si>
    <t>103689</t>
  </si>
  <si>
    <t>LIGAÇÕES PROVISÓRIAS</t>
  </si>
  <si>
    <t>5.2.1</t>
  </si>
  <si>
    <t>COM-93461133</t>
  </si>
  <si>
    <t>LIGAÇÃO PROVISÓRIA DE ENERGIA ELÉTRICA PARA CONTAINER (REF: SETOP ED-16342)</t>
  </si>
  <si>
    <t>5.2.2</t>
  </si>
  <si>
    <t>COM-18740309</t>
  </si>
  <si>
    <t>LIGAÇÃO PROVISÓRIA DE ÁGUA E ESGOTO PARA CONTAINER (ESCRITÓRIO DE OBRA) (REF: SETOP ED-16341 )</t>
  </si>
  <si>
    <t>ÁREA DE VIVÊNCIA</t>
  </si>
  <si>
    <t>5.3.1</t>
  </si>
  <si>
    <t>COM-04060398</t>
  </si>
  <si>
    <t>LOCACAO DE CONTAINER 2,30 X 6,00 M, ALT. 2,50 M, COM 1 SANITARIO, PARA ESCRITORIO, COMPLETO, SEM DIVISORIAS INTERNAS (NAO INCLUI MOBILIZACAO/DESMOBILIZACAO) (REF: SINAPI 10775)</t>
  </si>
  <si>
    <t>5.3.2</t>
  </si>
  <si>
    <t>COM-19795633</t>
  </si>
  <si>
    <t>MOBILIZAÇÃO OU DESMOBILIZAÇÃO DE CONTAINER, INCLUSIVE CARGA, DESCARGA E TRANSPORTE EM CAMINHÃO CARROCERIA COM GUINDAUTO (MUNCK), EXCLUSIVE LOCAÇÃO DO CONTAINER (REF: SETOP ED-50137)</t>
  </si>
  <si>
    <t>6</t>
  </si>
  <si>
    <t>INSTALAÇÕES HIDRÁULICAS</t>
  </si>
  <si>
    <t>89709</t>
  </si>
  <si>
    <t>104326</t>
  </si>
  <si>
    <t>RALO SECO CÔNICO, PVC, DN 100 X 40 MM, JUNTA SOLDÁVEL, FORNECIDO E INSTALADO EM RAMAL DE DESCARGA OU EM RAMAL DE ESGOTO SANITÁRIO. AF_08/2022</t>
  </si>
  <si>
    <t>COM-24448539</t>
  </si>
  <si>
    <t>ACABAMENTO PARA REGISTRO CROMADO (REF: 44.20.150 CPOS)</t>
  </si>
  <si>
    <t>86932</t>
  </si>
  <si>
    <t>VASO SANITÁRIO SIFONADO COM CAIXA ACOPLADA LOUÇA BRANCA - PADRÃO MÉDIO, INCLUSO ENGATE FLEXÍVEL EM METAL CROMADO, 1/2 X 40CM - FORNECIMENTO E INSTALAÇÃO. AF_01/2020</t>
  </si>
  <si>
    <t>86902</t>
  </si>
  <si>
    <t>LAVATÓRIO LOUÇA BRANCA COM COLUNA, *44 X 35,5* CM, PADRÃO POPULAR - FORNECIMENTO E INSTALAÇÃO. AF_01/2020</t>
  </si>
  <si>
    <t>86886</t>
  </si>
  <si>
    <t>ENGATE FLEXÍVEL EM INOX, 1/2 X 30CM - FORNECIMENTO E INSTALAÇÃO. AF_01/2020</t>
  </si>
  <si>
    <t>86877</t>
  </si>
  <si>
    <t>VÁLVULA EM METAL CROMADO 1.1/2" X 1.1/2" PARA TANQUE OU LAVATÓRIO, COM OU SEM LADRÃO - FORNECIMENTO E INSTALAÇÃO. AF_01/2020</t>
  </si>
  <si>
    <t>100853</t>
  </si>
  <si>
    <t>TORNEIRA TEMPORIZADA CROMADA DE MESA PARA LAVATORIO, TIPO MONOCOMANDO, BICA ALTA (REF. SINAPI 100853)</t>
  </si>
  <si>
    <t>COM-27834134</t>
  </si>
  <si>
    <t>LAVATORIO DE LOUCA BRANCA,COM COLUNA SUSPENSA,CONFORME ABNTNBR 9050 PARA ACESSIBILIDADE,MEDINDO EM TORNO DE (45,5X35,5)CM,INCLUSIVE ACESSORIOS DE FIXACAO SIFAO 1"X1.1/4" E RABICHO PLASTICO, FERRAGENS EM METAL CROMADO: VALVULA DE ESCOAMENTO,TORNEIRA PARA LAVATORIO DE MESA COM ALAVANCA,ACIONAMENTO MANUAL E FECHAMENTO AUTOMATICO.FORNECIMENTO (REF: EMOP 18.002.0014-0)</t>
  </si>
  <si>
    <t>COM-66600529</t>
  </si>
  <si>
    <t>VASO SANITÁRIO PARA PcD COM CAIXA ACOPLADA COM DUPLO ACIONAMENTO (1ª LINHA) - COMPLETO EXCLUSO O ASSENTO (REF: GOINFRA 080505)</t>
  </si>
  <si>
    <t>100849</t>
  </si>
  <si>
    <t>ASSENTO SANITÁRIO CONVENCIONAL - FORNECIMENTO E INSTALACAO. AF_01/2020</t>
  </si>
  <si>
    <t>100860</t>
  </si>
  <si>
    <t>DUCHA ELÉTRICA COM DESVIADOR 220V, 7800W, 4 TEMPERATURAS (REF: SINAPI 100860)</t>
  </si>
  <si>
    <t>CHUVEIRO ELÉTRICO COMUM CORPO PLÁSTICO, TIPO DUCHA - FORNECIMENTO E INSTALAÇÃO. AF_01/2020</t>
  </si>
  <si>
    <t>86914</t>
  </si>
  <si>
    <t>TORNEIRA CROMADA 1/2" OU 3/4" PARA TANQUE, PADRÃO MÉDIO - FORNECIMENTO E INSTALAÇÃO. AF_01/2020</t>
  </si>
  <si>
    <t>86872</t>
  </si>
  <si>
    <t>REINSTALAÇÃO TANQUE DE LOUÇA BRANCA COM COLUNA, 30L OU EQUIVALENTE (REF: 86872 SINAPI)</t>
  </si>
  <si>
    <t>86919</t>
  </si>
  <si>
    <t>TANQUE DE LOUÇA BRANCA COM COLUNA, 30L OU EQUIVALENTE, INCLUSO SIFÃO FLEXÍVEL EM PVC, VÁLVULA METÁLICA E TORNEIRA DE METAL CROMADO PADRÃO MÉDIO - FORNECIMENTO E INSTALAÇÃO. AF_01/2020</t>
  </si>
  <si>
    <t>7</t>
  </si>
  <si>
    <t>PAREDES E PAINÉIS</t>
  </si>
  <si>
    <t>96359</t>
  </si>
  <si>
    <t>7.2</t>
  </si>
  <si>
    <t>96373</t>
  </si>
  <si>
    <t>INSTALAÇÃO DE REFORÇO METÁLICO EM PAREDE DRYWALL. AF_07/2023</t>
  </si>
  <si>
    <t>7.3</t>
  </si>
  <si>
    <t>102235</t>
  </si>
  <si>
    <t>DIVISÓRIA FIXA EM VIDRO TEMPERADO 10 MM, SEM ABERTURA. AF_01/2021_PS</t>
  </si>
  <si>
    <t>8</t>
  </si>
  <si>
    <t>IMPERMEABILIZAÇÕES E PROTEÇÕES MECÂNICAS</t>
  </si>
  <si>
    <t>98555</t>
  </si>
  <si>
    <t>98558</t>
  </si>
  <si>
    <t>TRATAMENTO DE RALO OU PONTO EMERGENTE COM ARGAMASSA POLIMÉRICA / MEMBRANA ACRÍLICA REFORÇADO COM TELA DE POLIÉSTER (MAV). AF_09/2023</t>
  </si>
  <si>
    <t>9</t>
  </si>
  <si>
    <t>COM-65826935</t>
  </si>
  <si>
    <t>PORTA DE MADEIRA DE CORRER, INCLUSIVE INSTALAÇÃO E FERRAGENS (REF: 091506 SEDOP)</t>
  </si>
  <si>
    <t>9.2</t>
  </si>
  <si>
    <t>91319</t>
  </si>
  <si>
    <t>KIT DE PORTA DE MADEIRA PARA PINTURA, SEMI-OCA (LEVE OU MÉDIA), PADRÃO POPULAR, 70X210CM, ESPESSURA DE 3,5CM, ITENS INCLUSOS: DOBRADIÇAS, MONTAGEM E INSTALAÇÃO DO BATENTE, SEM FECHADURA - FORNECIMENTO E INSTALAÇÃO. AF_12/2019</t>
  </si>
  <si>
    <t>9.3</t>
  </si>
  <si>
    <t>102185</t>
  </si>
  <si>
    <t>PORTA DE ABRIR COM MOLA HIDRÁULICA, EM VIDRO TEMPERADO, 2 FOLHAS DE 70X210 CM, ESPESSURA DD 10MM, INCLUSIVE ACESSÓRIOS. (REF: ADAP 102185 SINAPI)</t>
  </si>
  <si>
    <t>9.4</t>
  </si>
  <si>
    <t>102184</t>
  </si>
  <si>
    <t>PORTA DE ABRIR COM MOLA HIDRÁULICA, EM VIDRO TEMPERADO, 90X210 CM, ESPESSURA 10 MM, INCLUSIVE ACESSÓRIOS. AF_01/2021</t>
  </si>
  <si>
    <t>10</t>
  </si>
  <si>
    <t>REVESTIMENTO E TRATAMENTO SUPERFICIAIS</t>
  </si>
  <si>
    <t>REVESTIMENTOS CERÂMICOS</t>
  </si>
  <si>
    <t>87275</t>
  </si>
  <si>
    <t>REVESTIMENTO CERÂMICO PARA PAREDES INTERNAS COM PLACAS TIPO ESMALTADA DE DIMENSÕES 30X60 CM APLICADAS A MEIA ALTURA DAS PAREDES. (REF: ADP 87275)</t>
  </si>
  <si>
    <t>REVESTIMENTO EM PORCELANATO PARA PAREDES INTERNAS COM PLACAS TIPO ESMALTADA DE DIMENSÕES 30X60 CM APLICADAS A MEIA ALTURA DAS PAREDES. (REF: 87275 SINAPI)</t>
  </si>
  <si>
    <t>11</t>
  </si>
  <si>
    <t>PISOS/SOLEIRAS/RODAPÉS</t>
  </si>
  <si>
    <t>87739</t>
  </si>
  <si>
    <t>CONTRAPISO EM ARGAMASSA PRONTA, PREPARO MANUAL, APLICADO EM ÁREAS MOLHADAS SOBRE LAJE, ADERIDO, ACABAMENTO NÃO REFORÇADO, ESPESSURA 2CM. AF_07/2021</t>
  </si>
  <si>
    <t>87261</t>
  </si>
  <si>
    <t>REVESTIMENTO CERÂMICO PARA PISO COM PLACAS TIPO PORCELANATO DE DIMENSÕES 60X60 CM APLICADA EM AMBIENTES DE ÁREA MENOR QUE 5 M². AF_02/2023_PE</t>
  </si>
  <si>
    <t>87255</t>
  </si>
  <si>
    <t>REVESTIMENTO CERÂMICO PARA PISO COM PLACAS TIPO ESMALTADA DE DIMENSÕES 60X60 CM APLICADA EM AMBIENTES DE ÁREA MENOR QUE 5 M2. AF_02/2023_PE</t>
  </si>
  <si>
    <t>88650</t>
  </si>
  <si>
    <t>RODAPÉ CERÂMICO DE 7CM DE ALTURA COM PLACAS TIPO ESMALTADA DE DIMENSÕES 60X60CM. AF_02/2023</t>
  </si>
  <si>
    <t>COM-22206142</t>
  </si>
  <si>
    <t>FILETE DE GRANITO LARG.= 4cm (REF: SEINFRA C1367)</t>
  </si>
  <si>
    <t>COM-59601108</t>
  </si>
  <si>
    <t>PISO VINÍLICO HOMOGÊNEO, FLEXÍVEL EM MANTA 2M, ESPESSURA 2MM, RETARDANTE A PROPAGAÇÃO DE FOGO, TRATAMENTO ANTIBACTERIANO INCORPORADO, TRATAMENTO SMART TOP. DEVERÁ ACEITAR DRY BUFFING POR TODA VIDA ÚTIL, INCLUSO RODAPÉ CURVO CONFORME PAGINAÇÃO DO PISO H=10CM E NIVELAMENTO DA BASE, FORNECIMENTO E INSTALAÇÃO (REF: COTAÇÃO)</t>
  </si>
  <si>
    <t>12</t>
  </si>
  <si>
    <t>PINTURAS EM PAREDES E TETOS</t>
  </si>
  <si>
    <t>88494</t>
  </si>
  <si>
    <t>88484</t>
  </si>
  <si>
    <t>88488</t>
  </si>
  <si>
    <t>PINTURA LÁTEX ACRÍLICA PREMIUM, APLICAÇÃO MANUAL EM TETO, DUAS DEMÃOS. AF_04/2023</t>
  </si>
  <si>
    <t>88497</t>
  </si>
  <si>
    <t>EMASSAMENTO COM MASSA LÁTEX, APLICAÇÃO EM PAREDE, DUAS DEMÃOS, LIXAMENTO MANUAL. AF_04/2023</t>
  </si>
  <si>
    <t>88485</t>
  </si>
  <si>
    <t>88489</t>
  </si>
  <si>
    <t>COMP-26573207</t>
  </si>
  <si>
    <t>A PINTURA COM TINTA EPOXI A BASE D'AGUA SEMIBRILHANTE, PARA USOHOSPITALAR, SOBRE PAREDES, INCLUSIVE LIXAMENTO, UMA DEMAO DE SELADOR ACRILICO, DUAS DEMAOS DE MASSA ACRILICA E DUAS DEMAOS DE ACABAMENTO (REF: EMOP 17.013.0100-A)</t>
  </si>
  <si>
    <t>PINTURAS EM ESQUADRIAS</t>
  </si>
  <si>
    <t>102193</t>
  </si>
  <si>
    <t>LIXAMENTO DE MADEIRA PARA APLICAÇÃO DE FUNDO OU PINTURA. AF_01/2021</t>
  </si>
  <si>
    <t>COM-37912444</t>
  </si>
  <si>
    <t>APLICAÇÃO DE UMA DEMÃO FUNDO SINTÉTICO NIVELADOR SOBRE SUPERFÍCIE DE MADEIRA (REF: ORSE 2305)</t>
  </si>
  <si>
    <t>102220</t>
  </si>
  <si>
    <t>PINTURA TINTA DE ACABAMENTO (PIGMENTADA) ESMALTE SINTÉTICO BRILHANTE EM MADEIRA, 2 DEMÃOS. AF_01/2021</t>
  </si>
  <si>
    <t>100717</t>
  </si>
  <si>
    <t>LIXAMENTO MANUAL EM SUPERFÍCIES METÁLICAS EM OBRA. AF_01/2020</t>
  </si>
  <si>
    <t>100734</t>
  </si>
  <si>
    <t>PINTURA COM TINTA ACRÍLICA DE FUNDO APLICADA A ROLO OU PINCEL SOBRE SUPERFÍCIES METÁLICAS (EXCETO PERFIL) EXECUTADO EM OBRA (POR DEMÃO). AF_01/2020</t>
  </si>
  <si>
    <t>100760</t>
  </si>
  <si>
    <t>PINTURA COM TINTA ALQUÍDICA DE ACABAMENTO (ESMALTE SINTÉTICO BRILHANTE) APLICADA A ROLO OU PINCEL SOBRE SUPERFÍCIES METÁLICAS (EXCETO PERFIL) EXECUTADO EM OBRA (02 DEMÃOS). AF_01/2020</t>
  </si>
  <si>
    <t>13</t>
  </si>
  <si>
    <t>ACABAMENTOS E PROTEÇÕES</t>
  </si>
  <si>
    <t>COM-00618027</t>
  </si>
  <si>
    <t>PROTETOR DE PAREDE BATE MACA PLANO, VINIL DE ALTO IMPACTO, COM ALTURA DE 20CM, ADESIVO DE FIXAÇÃO DE BAIXO ODOR E NÃO TÓXICO. FORNCIMENTO E COLOCAÇÃO (REF: COTAÇÃO)</t>
  </si>
  <si>
    <t>COM-39549501</t>
  </si>
  <si>
    <t>PROTETOR DE PAREDE(BATE-MACA), TIPO CORRIMAO, COM LARGURA DE APROXIMADAMENTE 14CM, VINIL DE ALTO IMPACTO, ANTICHAMA E LAVAVEL, REFORCOS EM NEOPRENE E FIXADO COM SUPORTES DE ALUMINIO RESISTENTES. FORNECIMENTO E COLOCACAO (REF: COTAÇÃO)</t>
  </si>
  <si>
    <t>14</t>
  </si>
  <si>
    <t>MOBILIÁRIO</t>
  </si>
  <si>
    <t>COM-22658983</t>
  </si>
  <si>
    <t>MOBILIÁRIO 4a MESA EM C 5M X 2,15M X 2,10M E MOBILIÁRIO 4b ARMÁRIO AÉREO COM 5 PORTAS DE GIRO E 1 PRATELEIRA INTERNA (2,10M X 0,35M), ALTURA 0,45M, MEDF BRANCO 18MM PARA A ESTRUTURA E MDF BRANCO DE 15MM PARA AS PORTAS. LOCAL: BRINQUEDOTECA CTCRIAC (REF: COTAÇÃO) - BDI = 15,28</t>
  </si>
  <si>
    <t>COM-63566008</t>
  </si>
  <si>
    <t>MOBILIÁRIO 90b ARMÁRIO EM L COM 06 PORTAS DE GIRO COM CHAVE (2,15M X 1,95M X 0,60M), ABAIXO DE BANCADA DE INOX, CONFORME MODELO EXISTETNE, MDF BRANCO 18MM PARA A ESTRUTURA E MDF BRANCO DE 15MM PARA AS PORTAS. MOBILIÁRIO 90c 02 PRATELEIRAS SUSPENSAS 1,95M X 0,35M, MDF BRANCO 18MM COM PINO INVISÍVEL. LOCAL: EXPURGO (REF: COTAÇÃO) - BDI = 15,28</t>
  </si>
  <si>
    <t>COM-00394973</t>
  </si>
  <si>
    <t>MOBILIÁRIO 86a 02 PRATELEIRAS SUSPENSAS (1,20M X 0,30M), MDF BRANCO 18MM COM PINO INVISÍVEL + 02 ESCANINHOS DE PAREDE (0,30M X 0,30M), H=0,50M, COM 05 DIVISÕES, CONFORME MODELO EXISTENTE, MDF BRANCO 15MM. MOBILIÁRIO 87a MESA EM L (0,10M) COM SUPORTE METÁLICO EXISTENTE (2,25M X 2,65M X 0,60M), CONFORME MODELO EXISTENTE, MDF BRANCO. MOBILIÁRIO 88b ARMÁRIO INFERIOR COM 06 PORTAS DE GIRO COM CHAVE (3,00M X 0,60M), ABAIXO DA BANCADA DE INOX, CONFORME MODELO EXISTENTE, MDF BRANCO 18MM PARA ESTRUTURA E MDF BRANCO 15MM PARA AS PORTAS. MOBILIÁRIO 88c ARMÁRIO AÉREO COM 05 PORTAS DE GIRO COM CHAVE (2,50X0,40)M, H=0,60M + NICHO SUSPENSO (0,20X0,90)M, H= 0,20M, CONFORME MODELO EXISTENTE, MDF BRANCO 18MM PARA A ESTRUTURA E MDF BRANCO 15MM PARA AS PORTAS E NICHO. MOBILIÁRIO 89b ARMÁRIO INFERIOR COM 03 PORTAS DE GIRO COM CHAVE E 08 GAVETAS COM CHAVE (1,80X0,60)M, H= 1,00M, CONFORME MODELO EXISTENTE, MDF BRANCO 18MM PARA A ESTRUTURA E MDF BRANCO 15MM PARA AS PORTAS. MOBILIÁRIO 89c ARMÁRIO AÉREO COM 04 PORTAS DE GIRO (1,80X0,35)M, H=0,60M, CONFORME MODELO EXISTENTE, MDF BRANCO 18MM PARA A ESTRUTURA E MDF BRANCO 15MM PARA AS PORTAS. LOCAL POSTO DE ENFERMAGEM CTCRIAC. (REF: COTAÇÃO) - BDI = 15,28</t>
  </si>
  <si>
    <t>COM-10413450</t>
  </si>
  <si>
    <t>MOBILIÁRIO 13 ARMÁRIO COM 03 MÓDULOS, SENDO 02 MÓDULOS COM 01 PORTA DE GIRO COM CHAVE E PRATELEIRAS INTERNAS (0,70X0,50)M, H= 2,50M E 01 MÓDULO CENTRAL COM 02 PORTAS DE GIRO COM CHAVE E 01 PRATELEIRA INTERNA (1,00X0,50)M, H=0,90M + 02 PRATELEIRAS SUSPENSAS COM PINO INVISÍVEL (0,30X1,00)M, CONFORME ADAPTAÇÃO DO MODELO EXISTENTE, MDF BRANCO 18MM PARA A ESTRUTURA E MDF BRANCO 15MM PARA AS PORTAS. LOCAL: SALA DE ATENDIMENTO INDIVIDUAL (REF: COTAÇÃO) - BDI = 15,28</t>
  </si>
  <si>
    <t>COM-92336807</t>
  </si>
  <si>
    <t>MOBILIÁRIO 20a BANCADA COM GAVETAS + ARMÁRIO AÉREO, CONFORME MODELO EXISTENTE, MDF BRANCO 18MM PARA A ESTRUTURA E MDF BRANCO 15MM PARA AS GAVETAS. MOBILIÁRIO 21a BANCADA PARA COMPUTADOR + ARMÁRIO AÉREO, CONFORME MODELO EXISTENTE, MDF BRANCO 18MM PARA A ESTRUTURA E MDF BRANCO 15MM PARA AS PORTAS. LOCAL: RECEPÇÃO CTCRIAC. MOBILIÁRIO 22a ARMÁRIO COM 02 PORTAS DE GIRO E 03 GAVETAS (1,20X0,60)M, ABAIXO DE BANCADA DE INOX, CONFORME MODELO EXISTENTE, MDF BRANCO 18MM PARA A ESTRUTURA E MDF BRANCO 15MM PARA AS PORTAS E GAVETAS. LOCAL: SALA DE PROCEDIMENTOS CTCRIAC. MOBILIÁRIO 16a CAMA COM CAMA AUXILIAR DE SOLTEIRO (1,90X0,90)M, CONFORME MODELO EXISTENTE, MDF BRANCO E MOBILIÁRIO 17a ROUPEIRO COM 3 PORTAS DE GIRO COM CHAVE E PRATELEIRAS INTERNAS (1,20X0,40)M, MDF BRANCO 18MM PARA A ESTRUTURA E MDF BRANCO 15MM PARA AS PORTAS. LOCAL: ESTAR MÉDICO (REF: COTAÇÃO) - BDI = 15,28</t>
  </si>
  <si>
    <t>14.6</t>
  </si>
  <si>
    <t>COM-89340919</t>
  </si>
  <si>
    <t>MOBILIÁRIO 35a APENAS A FRENTE DO ARMÁRIO, TROCAR A MOLDURA E AS 04 PORTAS DE GIRO COM CHAVE, MDF BRANCO 15MM. MOBILIÁRIO 36a ARMÁRIO EM L PARA GUARDA DE PERTENCES COM 12 PORTAS DE GIRO COM CHAVE (1,45X0,45X1,05)M, H= 2,00M, MDF BRANCO 18MM PARA A ESTRUTURA E MDF BRANCO 15MM PARA AS PORTAS. LOCAL: SALA DE LANCHE CTCRIAC (REF: COTAÇÃO) - BDI = 15,28</t>
  </si>
  <si>
    <t>14.7</t>
  </si>
  <si>
    <t>COM-88661093</t>
  </si>
  <si>
    <t>MOBILIÁRIO 82a ROUPEIRO COM 03 PORTAS DE GIRO COM CHAVE E PRATELEIRAS INTERNAS (1,80X0,60)M, H= 1,90M, CONFORME MODELO EXISTENTE, MDF BRANCO 18MM PARA A ESTRUTURA E MDF BRANCO 15MM PARA AS PORTAS. LOCAL: ROUPARIA CTCRIAC (REF: COTAÇÃO) - BDI = 15,28</t>
  </si>
  <si>
    <t>14.8</t>
  </si>
  <si>
    <t>COM-41013755</t>
  </si>
  <si>
    <t>MOBILIÁRIO 25 03 ROUPEIROS COM 02 PORTAS DE GIRO (1,15X0,60)M, H= 0,90M + 06 PRATELEIRAS SUSPENSAS (1,20X0,40)M COM PINO INVISÍVEL, MDF BRANCO 18MM PARA A ESTRUTURA E MDF BRANCO 15MM PARA AS PORTAS. MOBILIÁRIO 26 15 PRATELEIRAS SUSPENSAS (0,90X0,25)M COM PINO INVISÍVEL, MDF BRANCO 18MM. MOBILIÁRIO 28a 15 ARMÁRIOS AÉREOS COM 02 PORTAS DE GIRO COM CHAVE (0,40X0,80)M, H= 0,40M, MDF BRANCO 18MM PARA A ESTRUTURA E MDF BRANCO 15MM PARA AS PORTAS. MOBILIÁRIO 43b 01 MÓVEL COM 01 PORTA DE GIRO, 01 NICHO E 01 GAVETA (0,60X0,45)M, H=0,90M, COM RODÍZIO, CONFORME ADAPTAÇÃO DE MODELO EXISTENTE, MDF BRANCO 18MM PARA A ESTRUTURA E MDF BRANCO 15MM PARA AS PORTAS E GAVETAS. LOCAL: LEITOS CTCRIAC . (REF: COTAÇÃO) - BDI = 15,28</t>
  </si>
  <si>
    <t>14.9</t>
  </si>
  <si>
    <t>COM-53985833</t>
  </si>
  <si>
    <t>MOBILIÁRIO 39a ARMÁRIO COM 02 PORTAS DE GIRO COM CHAVE E PRATELEIRAS INTERNAS (1,00X0,40)M, H= 1,00M, MDF BRANCO 18MM PARA A ESTRUTURA E MDF BRANCO 15MM PARA AS PORTAS. LOCAL: ENTRADA CTMO. MOBILIÁRIO 61b MÓVEL COM 04 PORTAS DE GIRO COM CHAVE E 05 GAVETAS COM CHAVE + NICHO PARA FRIGOBAR (3,00X0,50), H= 1,0M, CONFORME ADAPTAÇÃO DE MODELO EXISTENTE. MDF BRANCO 18MM PARA A ESTRUTURA E MDF BRANCO 15MM PARA AS GAVETAS. LOCAL: RECEPÇÃO CTMO. MOBILIÁRIO 63a ARMÁRIO AÉREO COM 04 PORTAS DE GIRO COM CHAVE E 08 GAVETAS COM CHAVE (0,30X1,40)M, H=1,05M, CONFORME MODELO EXISTENTE, MDF BRANCO 18MM PARA A ESTRUTURA E MDF BRANCO 15MM PARA AS PORTAS E GAVETAS E MOBILIÁRIO 64a ARMÁRIO INFERIOR EM “U” COM 11 PORTAS DE GIRO COM CHAVE (3,70X2,30X1,55X0,60)M, ABAIXO DE BANCADA DE INOX, CONFORME MODELO EXISTENTE, MDF BRANCO 18MM PARA A ESTRUTURA E MDF BRANCO 15MM PARA AS PORTAS. LOCAL: PREPARO DE MEDICAMENTOS CTMO. (REF: COTAÇÃO) - BDI = 15,28</t>
  </si>
  <si>
    <t>14.10</t>
  </si>
  <si>
    <t>COM-00585300</t>
  </si>
  <si>
    <t>MOBILIÁRIO 25 04 ROUPEIROS COM 02 PORTAS DE GIRO (1,15X0,60)M, H= 0,90M + 08 PRATELEIRAS SUSPENSAS (1,15X0,40)M COM PINO INVISÍVEL, MDF BRANCO 18MM PARA A ESTRUTURA E MDF BRANCO 15MM PARA AS PORTAS. MOBILIÁRIO 26 06 PRATELEIRAS SUSPENSAS (0,90X0,25)M COM PINO INVISÍVEL, MDF BRANCO 18MM. MOBILIÁRIO 28a 06 ARMÁRIOS AÉREOS COM 02 PORTAS DE GIRO COM CHAVE (0,40X0,80)M, H= 0,40M, MDF BRANCO 18MM PARA A ESTRUTURA E MDF BRANCO 15MM PARA AS PORTAS. MOBILIÁRIO 53a 02 ROUPEIROS COM 02 PORTAS DE GIRO COM CHAVE E PRATELEIRAS INTERNAS (1,15X0,60), H= 1,90M, CONFORME MODELO EXISTENTE. MDF BRANCO 18MM PARA A ESTRUTURA E MDF BRANCO 15MM PARA AS PORTAS. MOBILIÁRIO 43b 06 MÓVEL COM 01 PORTA DE GIRO, 01 NICHO E 01 GAVETA (0,60X0,45)M, H=0,90M, COM RODÍZIO, CONFORME ADAPTAÇÃO DE MODELO EXISTENTE, MDF BRANCO 18MM PARA A ESTRUTURA E MDF BRANCO 15MM PARA AS PORTAS E GAVETAS. LOCAL: LEITOS CTMO MOBILIÁRIO 53a 01 ROUPEIRO COM 02 PORTAS DE GIRO COM CHAVE E PRATELEIRAS INTERNAS (1,15X0,60), H= 1,90M, CONFORME MODELO EXISTENTE. MDF BRANCO 18MM PARA A ESTRUTURA E MDF BRANCO 15MM PARA AS PORTAS. LOCAL: ESTAR MÉDICO 2. (REF: COTAÇÃO) - BDI = 15,28</t>
  </si>
  <si>
    <t>14.11</t>
  </si>
  <si>
    <t>COM-98410381</t>
  </si>
  <si>
    <t>MOBILIÁRIO 53b 04 PRATELEIRAS COM MÃO FRANCESA PARA SUPORTE (0,50X0,80)M, MDF BRANCO 18MM. MOBLIÁRIO 54a ROUPEIRO COM 02 PORTAS DE GIRO, PRATELEIRAS INTERNAS E FECHAMENTO SUPERIOR ATÉ O TETO (5CM) (0,90X0,45), H= 2,80M. MDF BRANCO 18MM PARA A ESTRUTURA E MDF BRANCO 15MM PARA AS PORTAS. LOCAL ESTAR MÉDICO 2 (REF: COTAÇÃO) - BDI = 15,28</t>
  </si>
  <si>
    <t>14.12</t>
  </si>
  <si>
    <t>COM-62946463</t>
  </si>
  <si>
    <t>MOBILIÁRIO 51a ARMÁRIO INFERIOR COM 08 PORTAS DE GIRO COM CHAVE (2,15X2,30)M, ABAIXO DE BANCADA DE INOX, CONFORME ADAPTAÇÃO DE MODELO EXISTENTE. MDF BRANCO 18MM PARA A ESTRUTURA E MDF BRANCO 15MM PARA AS PORTAS. LOCAL: EXPURGO CTMO. (REF: COTAÇÃO) - BDI = 15,28</t>
  </si>
  <si>
    <t>14.13</t>
  </si>
  <si>
    <t>COM-93941793</t>
  </si>
  <si>
    <t>MOBILIÁRIO 61a BANCADA DE RECEPÇÃO + 02 GAVETEIROS COM 04 GAVETAS COM CHAVE EM CADA, CONFORME MODELO EXISTENTE. MDF BRANCO 18MM PARA A ESTRUTURA E MDF BRANCO 15MM PARA AS GAVETAS.. LOCAL: RECEPÇÃO CTMO. (REF: COTAÇÃO) - BDI = 15,28</t>
  </si>
  <si>
    <t>VALOR BDI TOTAL:</t>
  </si>
  <si>
    <t>VALOR ORÇAMENTO:</t>
  </si>
  <si>
    <t>VALOR TOTAL:</t>
  </si>
  <si>
    <t>PROCESSO:</t>
  </si>
  <si>
    <t>23541.000195/2025-32</t>
  </si>
  <si>
    <t>PROPOSTA ORÇAMENTÁRIA</t>
  </si>
  <si>
    <t>PROPOSTA EDITAL XX/XXXX</t>
  </si>
  <si>
    <t>Proposta Orçamentária Sintética com valor de Material e da Mão de Obra</t>
  </si>
  <si>
    <t xml:space="preserve">
_______________________________________________________________
FULANO BELTRANO SICRANO DE TAL 
ENG. CIVIL – CREA XX XXXXXX
Cargo e Função</t>
  </si>
  <si>
    <t>VALOR MÃO DE OBRA</t>
  </si>
  <si>
    <t>__</t>
  </si>
  <si>
    <t>_</t>
  </si>
  <si>
    <t>CRONOGRAMA FÍSICO-FINANCEIRO - OBRA</t>
  </si>
  <si>
    <t>Obra:</t>
  </si>
  <si>
    <t xml:space="preserve"> REVITALIZAÇÃO DA ÁREA FÍSICA DOS SERVIÇOS DE ONCOLOGIA PEDIÁTRICA (CTCRIAC) E TRANSPLANTE DE MEDULA ÓSSEA (CTMO), HUSM/UFSM-EBSERH      </t>
  </si>
  <si>
    <t>Local:</t>
  </si>
  <si>
    <t>Área (m²):</t>
  </si>
  <si>
    <t>VALOR (R$)</t>
  </si>
  <si>
    <t>15 DAS</t>
  </si>
  <si>
    <t>30 DIAS</t>
  </si>
  <si>
    <t>45 DIAS</t>
  </si>
  <si>
    <t>60 DIAS</t>
  </si>
  <si>
    <t>75 DIAS</t>
  </si>
  <si>
    <t>90 DIAS</t>
  </si>
  <si>
    <t>Total parcela</t>
  </si>
  <si>
    <t>INSTALAÇÕES HIDRÁLICAS</t>
  </si>
  <si>
    <t>5 - Encargos Sociais</t>
  </si>
  <si>
    <r>
      <t xml:space="preserve">1 - Capa. </t>
    </r>
    <r>
      <rPr>
        <b/>
        <sz val="11"/>
        <color rgb="FF008A00"/>
        <rFont val="Calibri"/>
        <family val="2"/>
        <scheme val="minor"/>
      </rPr>
      <t>Campos em letras Verde</t>
    </r>
  </si>
  <si>
    <r>
      <t xml:space="preserve">2 - Preços Unitários com material e mão de obra (planilha vai continuar com erro até que os precentuais na planilha composição do BDI sejam preenchidos). </t>
    </r>
    <r>
      <rPr>
        <b/>
        <sz val="11"/>
        <color rgb="FF008A00"/>
        <rFont val="Calibri"/>
        <family val="2"/>
        <scheme val="minor"/>
      </rPr>
      <t>Células verde</t>
    </r>
  </si>
  <si>
    <r>
      <t xml:space="preserve">3 - Percentuais que compõe o BDI da Licitante. </t>
    </r>
    <r>
      <rPr>
        <b/>
        <sz val="11"/>
        <color rgb="FF008A00"/>
        <rFont val="Calibri"/>
        <family val="2"/>
        <scheme val="minor"/>
      </rPr>
      <t>Células verde</t>
    </r>
  </si>
  <si>
    <r>
      <t xml:space="preserve">4 - Cronograma Físico Financeiro (somente os percentuiais por mês). </t>
    </r>
    <r>
      <rPr>
        <b/>
        <sz val="11"/>
        <color rgb="FF008A00"/>
        <rFont val="Calibri"/>
        <family val="2"/>
        <scheme val="minor"/>
      </rPr>
      <t>Células verde</t>
    </r>
  </si>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</sst>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0.0%"/>
    <numFmt numFmtId="166" formatCode="0.00\ &quot;m²&quot;"/>
    <numFmt numFmtId="167" formatCode="0.000000000"/>
    <numFmt numFmtId="168" formatCode="\R\$\ #,##0.00"/>
    <numFmt numFmtId="169" formatCode="\R\$\ ###,###,##0.00"/>
    <numFmt numFmtId="170" formatCode="0.0000%"/>
    <numFmt numFmtId="171" formatCode="&quot;Data:&quot;\ dd/mm/yyyy"/>
    <numFmt numFmtId="172" formatCode="#,##0.00%"/>
  </numFmts>
  <fonts count="74">
    <font>
      <sz val="11"/>
      <name val="Calibri"/>
      <scheme val="minor"/>
    </font>
    <font>
      <sz val="11"/>
      <color theme="1"/>
      <name val="Calibri"/>
      <family val="2"/>
      <scheme val="minor"/>
    </font>
    <font>
      <sz val="10"/>
      <name val="Arial"/>
      <family val="2"/>
    </font>
    <font>
      <sz val="11"/>
      <name val="Calibri"/>
      <family val="2"/>
    </font>
    <font>
      <b/>
      <sz val="12"/>
      <name val="Arial"/>
      <family val="2"/>
    </font>
    <font>
      <sz val="9"/>
      <name val="Arial"/>
      <family val="2"/>
    </font>
    <font>
      <b/>
      <sz val="11"/>
      <name val="Arial"/>
      <family val="2"/>
    </font>
    <font>
      <b/>
      <sz val="10"/>
      <name val="Arial"/>
      <family val="2"/>
    </font>
    <font>
      <sz val="11"/>
      <name val="Times New Roman"/>
      <family val="1"/>
    </font>
    <font>
      <b/>
      <sz val="11"/>
      <name val="Calibri"/>
      <family val="2"/>
    </font>
    <font>
      <b/>
      <sz val="11"/>
      <color rgb="FFFF0000"/>
      <name val="Calibri"/>
      <family val="2"/>
    </font>
    <font>
      <b/>
      <sz val="11"/>
      <name val="Times New Roman"/>
      <family val="1"/>
    </font>
    <font>
      <b/>
      <sz val="12"/>
      <name val="Times New Roman"/>
      <family val="1"/>
    </font>
    <font>
      <sz val="9"/>
      <name val="Times New Roman"/>
      <family val="1"/>
    </font>
    <font>
      <b/>
      <sz val="10"/>
      <name val="Times New Roman"/>
      <family val="1"/>
    </font>
    <font>
      <sz val="10"/>
      <name val="Times New Roman"/>
      <family val="1"/>
    </font>
    <font>
      <sz val="11"/>
      <color rgb="FF00B050"/>
      <name val="Times New Roman"/>
      <family val="1"/>
    </font>
    <font>
      <sz val="8"/>
      <name val="Times New Roman"/>
      <family val="1"/>
    </font>
    <font>
      <sz val="11"/>
      <color rgb="FFFF0000"/>
      <name val="Calibri"/>
      <family val="2"/>
    </font>
    <font>
      <sz val="11"/>
      <name val="Calibri"/>
      <family val="2"/>
      <scheme val="minor"/>
    </font>
    <font>
      <sz val="11"/>
      <color rgb="FF006100"/>
      <name val="Calibri"/>
      <family val="2"/>
      <scheme val="minor"/>
    </font>
    <font>
      <sz val="11"/>
      <color rgb="FF9C0006"/>
      <name val="Calibri"/>
      <family val="2"/>
      <scheme val="minor"/>
    </font>
    <font>
      <b/>
      <i/>
      <sz val="10"/>
      <name val="Arial"/>
      <family val="2"/>
    </font>
    <font>
      <b/>
      <i/>
      <sz val="10"/>
      <name val="Arial"/>
      <family val="2"/>
    </font>
    <font>
      <sz val="22"/>
      <name val="Arial"/>
      <family val="2"/>
    </font>
    <font>
      <b/>
      <sz val="22"/>
      <name val="Arial"/>
      <family val="2"/>
    </font>
    <font>
      <b/>
      <sz val="14"/>
      <color rgb="FF000000"/>
      <name val="Arial"/>
      <family val="2"/>
    </font>
    <font>
      <b/>
      <sz val="11"/>
      <color rgb="FF000000"/>
      <name val="Arial"/>
      <family val="2"/>
    </font>
    <font>
      <b/>
      <sz val="8"/>
      <name val="Arial"/>
      <family val="2"/>
    </font>
    <font>
      <sz val="11"/>
      <name val="Arial"/>
      <family val="1"/>
    </font>
    <font>
      <sz val="11"/>
      <name val="Calibri"/>
      <family val="2"/>
      <scheme val="minor"/>
    </font>
    <font>
      <b/>
      <sz val="12"/>
      <color rgb="FF00B050"/>
      <name val="Arial"/>
      <family val="2"/>
    </font>
    <font>
      <b/>
      <sz val="11"/>
      <name val="Calibri"/>
      <family val="2"/>
      <scheme val="minor"/>
    </font>
    <font>
      <b/>
      <sz val="14"/>
      <name val="Calibri"/>
      <family val="2"/>
      <scheme val="minor"/>
    </font>
    <font>
      <sz val="11"/>
      <color rgb="FF008A00"/>
      <name val="Arial"/>
      <family val="2"/>
    </font>
    <font>
      <sz val="10"/>
      <color rgb="FF008A00"/>
      <name val="Arial"/>
      <family val="2"/>
    </font>
    <font>
      <b/>
      <sz val="12"/>
      <color rgb="FF008A00"/>
      <name val="Arial"/>
      <family val="2"/>
    </font>
    <font>
      <b/>
      <sz val="16"/>
      <color rgb="FF008A00"/>
      <name val="Arial"/>
      <family val="2"/>
    </font>
    <font>
      <b/>
      <sz val="18"/>
      <color rgb="FF008A00"/>
      <name val="Arial"/>
      <family val="2"/>
    </font>
    <font>
      <b/>
      <sz val="10"/>
      <color rgb="FF008A00"/>
      <name val="Arial"/>
      <family val="2"/>
    </font>
    <font>
      <b/>
      <sz val="11"/>
      <color rgb="FF008A00"/>
      <name val="Calibri"/>
      <family val="2"/>
      <scheme val="minor"/>
    </font>
    <font>
      <sz val="9"/>
      <color rgb="FF009900"/>
      <name val="Times New Roman"/>
      <family val="1"/>
    </font>
    <font>
      <b/>
      <sz val="9"/>
      <name val="Times New Roman"/>
      <family val="1"/>
    </font>
    <font>
      <b/>
      <sz val="12"/>
      <color rgb="FF009900"/>
      <name val="Times New Roman"/>
      <family val="1"/>
    </font>
    <font>
      <sz val="11"/>
      <color rgb="FF009900"/>
      <name val="Calibri"/>
      <family val="2"/>
    </font>
    <font>
      <b/>
      <sz val="10"/>
      <color rgb="FF00B050"/>
      <name val="Times New Roman"/>
      <family val="1"/>
    </font>
    <font>
      <sz val="10"/>
      <name val="Calibri"/>
      <family val="2"/>
    </font>
    <font>
      <sz val="10"/>
      <color rgb="FF00B050"/>
      <name val="Times New Roman"/>
      <family val="1"/>
    </font>
    <font>
      <sz val="9"/>
      <name val="Calibri"/>
      <family val="2"/>
      <scheme val="minor"/>
    </font>
    <font>
      <sz val="10.5"/>
      <name val="Times New Roman"/>
      <family val="1"/>
    </font>
    <font>
      <b/>
      <sz val="10.5"/>
      <name val="Times New Roman"/>
      <family val="1"/>
    </font>
    <font>
      <b/>
      <sz val="10.5"/>
      <color rgb="FFFF0000"/>
      <name val="Times New Roman"/>
      <family val="1"/>
    </font>
    <font>
      <sz val="10.5"/>
      <color rgb="FF000000"/>
      <name val="Times New Roman"/>
      <family val="2"/>
    </font>
    <font>
      <b/>
      <sz val="10.5"/>
      <color rgb="FF000000"/>
      <name val="Times New Roman"/>
      <family val="2"/>
    </font>
    <font>
      <b/>
      <sz val="10.5"/>
      <name val="Times New Roman"/>
      <family val="1"/>
    </font>
    <font>
      <b/>
      <sz val="14"/>
      <color rgb="FF009900"/>
      <name val="Calibri"/>
      <family val="2"/>
      <scheme val="minor"/>
    </font>
    <font>
      <b/>
      <sz val="10.5"/>
      <color rgb="FF000000"/>
      <name val="Times New Roman"/>
      <family val="1"/>
    </font>
    <font>
      <sz val="11"/>
      <color theme="1"/>
      <name val="Calibri"/>
      <family val="2"/>
    </font>
    <font>
      <sz val="9"/>
      <color theme="1"/>
      <name val="Times New Roman"/>
      <family val="1"/>
    </font>
    <font>
      <b/>
      <sz val="11"/>
      <color theme="1"/>
      <name val="Calibri"/>
      <family val="2"/>
      <scheme val="minor"/>
    </font>
    <font>
      <b/>
      <sz val="36"/>
      <color rgb="FFFF0000"/>
      <name val="Calibri"/>
      <family val="2"/>
      <scheme val="minor"/>
    </font>
    <font>
      <b/>
      <sz val="14"/>
      <color theme="1"/>
      <name val="Calibri"/>
      <family val="2"/>
      <scheme val="minor"/>
    </font>
    <font>
      <sz val="11"/>
      <name val="Calibri"/>
      <family val="2"/>
      <scheme val="minor"/>
    </font>
    <font>
      <sz val="10"/>
      <color rgb="FF000000"/>
      <name val="Arial"/>
      <family val="2"/>
    </font>
    <font>
      <b/>
      <sz val="11"/>
      <color theme="1"/>
      <name val="Arial"/>
      <family val="2"/>
    </font>
    <font>
      <b/>
      <sz val="10"/>
      <color rgb="FF000000"/>
      <name val="Arial"/>
      <family val="2"/>
    </font>
    <font>
      <sz val="8"/>
      <name val="Calibri"/>
      <family val="2"/>
      <scheme val="minor"/>
    </font>
    <font>
      <sz val="10"/>
      <name val="Calibri"/>
      <family val="2"/>
      <scheme val="minor"/>
    </font>
    <font>
      <b/>
      <sz val="15"/>
      <name val="Arial"/>
      <family val="2"/>
    </font>
    <font>
      <b/>
      <sz val="9"/>
      <color rgb="FF000000"/>
      <name val="Arial"/>
      <family val="2"/>
    </font>
    <font>
      <sz val="9"/>
      <color rgb="FF000000"/>
      <name val="SansSerif"/>
      <family val="2"/>
    </font>
    <font>
      <sz val="9"/>
      <color rgb="FF000000"/>
      <name val="Arial"/>
      <family val="2"/>
    </font>
    <font>
      <b/>
      <sz val="9"/>
      <color rgb="FF000000"/>
      <name val="SansSerif"/>
      <charset val="2"/>
    </font>
    <font>
      <b/>
      <sz val="11"/>
      <color rgb="FF008A00"/>
      <name val="Arial"/>
      <family val="2"/>
    </font>
  </fonts>
  <fills count="18">
    <fill>
      <patternFill patternType="none"/>
    </fill>
    <fill>
      <patternFill patternType="gray125"/>
    </fill>
    <fill>
      <patternFill patternType="solid">
        <fgColor rgb="FFFFFFFF"/>
        <bgColor rgb="FFFFFFFF"/>
      </patternFill>
    </fill>
    <fill>
      <patternFill patternType="solid">
        <fgColor rgb="FFE7E6E6"/>
        <bgColor rgb="FFE7E6E6"/>
      </patternFill>
    </fill>
    <fill>
      <patternFill patternType="solid">
        <fgColor rgb="FFC6EFCE"/>
      </patternFill>
    </fill>
    <fill>
      <patternFill patternType="solid">
        <fgColor rgb="FFFFC7CE"/>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rgb="FF808080"/>
      </patternFill>
    </fill>
    <fill>
      <patternFill patternType="solid">
        <fgColor rgb="FFFFFF00"/>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DFDFDF"/>
      </patternFill>
    </fill>
  </fills>
  <borders count="70">
    <border>
      <left/>
      <right/>
      <top/>
      <bottom/>
      <diagonal/>
    </border>
    <border>
      <left/>
      <right/>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style="medium">
        <color rgb="FF000000"/>
      </right>
      <top/>
      <bottom style="medium">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medium">
        <color rgb="FF000000"/>
      </left>
      <right/>
      <top style="medium">
        <color rgb="FF000000"/>
      </top>
      <bottom style="thin">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right/>
      <top style="medium">
        <color auto="1"/>
      </top>
      <bottom/>
      <diagonal/>
    </border>
    <border>
      <left style="medium">
        <color rgb="FF000000"/>
      </left>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top/>
      <bottom style="medium">
        <color theme="1"/>
      </bottom>
      <diagonal/>
    </border>
    <border>
      <left/>
      <right/>
      <top style="medium">
        <color theme="1"/>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bottom style="thin">
        <color rgb="FFCCCCCC"/>
      </bottom>
      <diagonal/>
    </border>
    <border>
      <left style="medium">
        <color indexed="64"/>
      </left>
      <right/>
      <top/>
      <bottom style="medium">
        <color rgb="FF000000"/>
      </bottom>
      <diagonal/>
    </border>
    <border>
      <left/>
      <right style="medium">
        <color indexed="64"/>
      </right>
      <top/>
      <bottom style="medium">
        <color theme="1"/>
      </bottom>
      <diagonal/>
    </border>
    <border>
      <left style="thin">
        <color rgb="FF000000"/>
      </left>
      <right/>
      <top style="thin">
        <color rgb="FF000000"/>
      </top>
      <bottom/>
      <diagonal/>
    </border>
    <border>
      <left style="thin">
        <color rgb="FF000000"/>
      </left>
      <right style="medium">
        <color indexed="64"/>
      </right>
      <top style="thin">
        <color rgb="FF000000"/>
      </top>
      <bottom/>
      <diagonal/>
    </border>
    <border>
      <left style="medium">
        <color indexed="64"/>
      </left>
      <right/>
      <top/>
      <bottom style="thin">
        <color rgb="FF000000"/>
      </bottom>
      <diagonal/>
    </border>
    <border>
      <left style="medium">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medium">
        <color indexed="64"/>
      </left>
      <right/>
      <top style="medium">
        <color theme="1"/>
      </top>
      <bottom/>
      <diagonal/>
    </border>
    <border>
      <left/>
      <right style="medium">
        <color indexed="64"/>
      </right>
      <top style="medium">
        <color theme="1"/>
      </top>
      <bottom/>
      <diagonal/>
    </border>
    <border>
      <left style="medium">
        <color indexed="64"/>
      </left>
      <right/>
      <top/>
      <bottom style="medium">
        <color theme="1"/>
      </bottom>
      <diagonal/>
    </border>
  </borders>
  <cellStyleXfs count="14">
    <xf numFmtId="0" fontId="0" fillId="0" borderId="0"/>
    <xf numFmtId="0" fontId="19" fillId="0" borderId="1"/>
    <xf numFmtId="0" fontId="2" fillId="0" borderId="1"/>
    <xf numFmtId="164" fontId="22" fillId="0" borderId="1" applyFont="0" applyFill="0" applyBorder="0" applyAlignment="0" applyProtection="0"/>
    <xf numFmtId="9" fontId="23" fillId="0" borderId="1" applyFont="0" applyFill="0" applyBorder="0" applyAlignment="0" applyProtection="0"/>
    <xf numFmtId="0" fontId="20" fillId="4" borderId="1" applyNumberFormat="0" applyBorder="0" applyAlignment="0" applyProtection="0"/>
    <xf numFmtId="0" fontId="21" fillId="5" borderId="1" applyNumberFormat="0" applyBorder="0" applyAlignment="0" applyProtection="0"/>
    <xf numFmtId="0" fontId="29" fillId="0" borderId="1"/>
    <xf numFmtId="9" fontId="30" fillId="0" borderId="0" applyFont="0" applyFill="0" applyBorder="0" applyAlignment="0" applyProtection="0"/>
    <xf numFmtId="0" fontId="2" fillId="0" borderId="1"/>
    <xf numFmtId="0" fontId="1" fillId="0" borderId="1"/>
    <xf numFmtId="9" fontId="1" fillId="0" borderId="1" applyFont="0" applyFill="0" applyBorder="0" applyAlignment="0" applyProtection="0"/>
    <xf numFmtId="43" fontId="1" fillId="0" borderId="1" applyFont="0" applyFill="0" applyBorder="0" applyAlignment="0" applyProtection="0"/>
    <xf numFmtId="0" fontId="62" fillId="0" borderId="1"/>
  </cellStyleXfs>
  <cellXfs count="372">
    <xf numFmtId="0" fontId="0" fillId="0" borderId="0" xfId="0"/>
    <xf numFmtId="0" fontId="3" fillId="0" borderId="1" xfId="1" applyFont="1"/>
    <xf numFmtId="1" fontId="9" fillId="0" borderId="1" xfId="1" applyNumberFormat="1" applyFont="1"/>
    <xf numFmtId="0" fontId="3" fillId="0" borderId="1" xfId="1" applyFont="1" applyAlignment="1">
      <alignment horizontal="center"/>
    </xf>
    <xf numFmtId="0" fontId="19" fillId="0" borderId="1" xfId="1"/>
    <xf numFmtId="0" fontId="11" fillId="0" borderId="1" xfId="1" applyFont="1" applyAlignment="1">
      <alignment horizontal="center" vertical="center" wrapText="1"/>
    </xf>
    <xf numFmtId="0" fontId="12" fillId="0" borderId="1" xfId="1" applyFont="1" applyAlignment="1">
      <alignment horizontal="center"/>
    </xf>
    <xf numFmtId="0" fontId="12" fillId="0" borderId="1" xfId="1" applyFont="1" applyAlignment="1">
      <alignment horizontal="center" wrapText="1"/>
    </xf>
    <xf numFmtId="0" fontId="14" fillId="0" borderId="1" xfId="1" applyFont="1" applyAlignment="1">
      <alignment horizontal="center"/>
    </xf>
    <xf numFmtId="0" fontId="9" fillId="0" borderId="1" xfId="1" applyFont="1" applyAlignment="1">
      <alignment wrapText="1"/>
    </xf>
    <xf numFmtId="0" fontId="9" fillId="0" borderId="1" xfId="1" applyFont="1"/>
    <xf numFmtId="10" fontId="13" fillId="0" borderId="1" xfId="1" applyNumberFormat="1" applyFont="1" applyAlignment="1">
      <alignment horizontal="center" wrapText="1"/>
    </xf>
    <xf numFmtId="10" fontId="13" fillId="0" borderId="1" xfId="1" applyNumberFormat="1" applyFont="1" applyAlignment="1">
      <alignment wrapText="1"/>
    </xf>
    <xf numFmtId="4" fontId="3" fillId="0" borderId="1" xfId="1" applyNumberFormat="1" applyFont="1"/>
    <xf numFmtId="0" fontId="15" fillId="0" borderId="1" xfId="1" applyFont="1" applyAlignment="1">
      <alignment wrapText="1"/>
    </xf>
    <xf numFmtId="0" fontId="15" fillId="0" borderId="1" xfId="1" applyFont="1" applyAlignment="1">
      <alignment horizontal="right" wrapText="1"/>
    </xf>
    <xf numFmtId="10" fontId="15" fillId="0" borderId="6" xfId="1" applyNumberFormat="1" applyFont="1" applyBorder="1" applyAlignment="1">
      <alignment wrapText="1"/>
    </xf>
    <xf numFmtId="165" fontId="15" fillId="0" borderId="1" xfId="1" applyNumberFormat="1" applyFont="1" applyAlignment="1">
      <alignment horizontal="center" wrapText="1"/>
    </xf>
    <xf numFmtId="10" fontId="15" fillId="0" borderId="1" xfId="1" applyNumberFormat="1" applyFont="1" applyAlignment="1">
      <alignment wrapText="1"/>
    </xf>
    <xf numFmtId="4" fontId="3" fillId="0" borderId="1" xfId="1" applyNumberFormat="1" applyFont="1" applyAlignment="1">
      <alignment horizontal="center"/>
    </xf>
    <xf numFmtId="4" fontId="8" fillId="0" borderId="1" xfId="1" applyNumberFormat="1" applyFont="1" applyAlignment="1">
      <alignment horizontal="center"/>
    </xf>
    <xf numFmtId="4" fontId="8" fillId="0" borderId="5" xfId="1" applyNumberFormat="1" applyFont="1" applyBorder="1"/>
    <xf numFmtId="0" fontId="8" fillId="0" borderId="1" xfId="1" applyFont="1" applyAlignment="1">
      <alignment wrapText="1"/>
    </xf>
    <xf numFmtId="0" fontId="8" fillId="0" borderId="1" xfId="1" applyFont="1" applyAlignment="1">
      <alignment horizontal="right" wrapText="1"/>
    </xf>
    <xf numFmtId="10" fontId="8" fillId="0" borderId="6" xfId="1" applyNumberFormat="1" applyFont="1" applyBorder="1" applyAlignment="1">
      <alignment wrapText="1"/>
    </xf>
    <xf numFmtId="10" fontId="8" fillId="0" borderId="1" xfId="1" applyNumberFormat="1" applyFont="1" applyAlignment="1">
      <alignment wrapText="1"/>
    </xf>
    <xf numFmtId="0" fontId="8" fillId="0" borderId="1" xfId="1" applyFont="1" applyAlignment="1">
      <alignment horizontal="center"/>
    </xf>
    <xf numFmtId="0" fontId="11" fillId="0" borderId="1" xfId="1" applyFont="1" applyAlignment="1">
      <alignment horizontal="center"/>
    </xf>
    <xf numFmtId="0" fontId="17" fillId="0" borderId="1" xfId="1" applyFont="1" applyAlignment="1">
      <alignment horizontal="center" wrapText="1"/>
    </xf>
    <xf numFmtId="0" fontId="17" fillId="0" borderId="1" xfId="1" applyFont="1" applyAlignment="1">
      <alignment horizontal="center"/>
    </xf>
    <xf numFmtId="0" fontId="2" fillId="0" borderId="1" xfId="1" applyFont="1"/>
    <xf numFmtId="0" fontId="24" fillId="0" borderId="1" xfId="1" applyFont="1"/>
    <xf numFmtId="0" fontId="19" fillId="0" borderId="25" xfId="1" applyBorder="1"/>
    <xf numFmtId="0" fontId="19" fillId="0" borderId="26" xfId="1" applyBorder="1"/>
    <xf numFmtId="0" fontId="19" fillId="7" borderId="25" xfId="1" applyFill="1" applyBorder="1"/>
    <xf numFmtId="0" fontId="19" fillId="7" borderId="1" xfId="1" applyFill="1"/>
    <xf numFmtId="0" fontId="19" fillId="7" borderId="26" xfId="1" applyFill="1" applyBorder="1"/>
    <xf numFmtId="0" fontId="3" fillId="0" borderId="1" xfId="0" applyFont="1" applyBorder="1"/>
    <xf numFmtId="0" fontId="49" fillId="0" borderId="45" xfId="0" applyFont="1" applyBorder="1" applyAlignment="1">
      <alignment horizontal="center" vertical="top" wrapText="1"/>
    </xf>
    <xf numFmtId="0" fontId="0" fillId="0" borderId="45" xfId="0" applyBorder="1" applyAlignment="1">
      <alignment horizontal="left" wrapText="1"/>
    </xf>
    <xf numFmtId="0" fontId="49" fillId="0" borderId="45" xfId="0" applyFont="1" applyBorder="1" applyAlignment="1">
      <alignment horizontal="left" vertical="top" wrapText="1"/>
    </xf>
    <xf numFmtId="0" fontId="49" fillId="0" borderId="45" xfId="0" applyFont="1" applyBorder="1" applyAlignment="1">
      <alignment horizontal="center" vertical="center" wrapText="1"/>
    </xf>
    <xf numFmtId="0" fontId="49" fillId="8" borderId="45" xfId="0" applyFont="1" applyFill="1" applyBorder="1" applyAlignment="1">
      <alignment horizontal="center" vertical="top" wrapText="1"/>
    </xf>
    <xf numFmtId="0" fontId="49" fillId="8" borderId="45" xfId="0" applyFont="1" applyFill="1" applyBorder="1" applyAlignment="1">
      <alignment horizontal="left" vertical="top" wrapText="1"/>
    </xf>
    <xf numFmtId="10" fontId="53" fillId="8" borderId="45" xfId="0" applyNumberFormat="1" applyFont="1" applyFill="1" applyBorder="1" applyAlignment="1">
      <alignment horizontal="center" vertical="top" shrinkToFit="1"/>
    </xf>
    <xf numFmtId="0" fontId="49" fillId="8" borderId="45" xfId="0" applyFont="1" applyFill="1" applyBorder="1" applyAlignment="1">
      <alignment horizontal="center" vertical="center" wrapText="1"/>
    </xf>
    <xf numFmtId="0" fontId="49" fillId="8" borderId="45" xfId="0" applyFont="1" applyFill="1" applyBorder="1" applyAlignment="1">
      <alignment horizontal="left" vertical="center" wrapText="1"/>
    </xf>
    <xf numFmtId="0" fontId="54" fillId="0" borderId="45" xfId="0" applyFont="1" applyBorder="1" applyAlignment="1">
      <alignment horizontal="center" vertical="top" wrapText="1"/>
    </xf>
    <xf numFmtId="10" fontId="56" fillId="0" borderId="45" xfId="0" applyNumberFormat="1" applyFont="1" applyBorder="1" applyAlignment="1">
      <alignment horizontal="center" vertical="top" shrinkToFit="1"/>
    </xf>
    <xf numFmtId="0" fontId="54" fillId="8" borderId="45" xfId="0" applyFont="1" applyFill="1" applyBorder="1" applyAlignment="1">
      <alignment horizontal="center" vertical="top" wrapText="1"/>
    </xf>
    <xf numFmtId="10" fontId="56" fillId="8" borderId="45" xfId="0" applyNumberFormat="1" applyFont="1" applyFill="1" applyBorder="1" applyAlignment="1">
      <alignment horizontal="center" vertical="top" shrinkToFit="1"/>
    </xf>
    <xf numFmtId="0" fontId="54" fillId="0" borderId="45" xfId="0" applyFont="1" applyBorder="1" applyAlignment="1">
      <alignment horizontal="center" vertical="center" wrapText="1"/>
    </xf>
    <xf numFmtId="10" fontId="56" fillId="0" borderId="45" xfId="0" applyNumberFormat="1" applyFont="1" applyBorder="1" applyAlignment="1">
      <alignment horizontal="center" vertical="center" shrinkToFit="1"/>
    </xf>
    <xf numFmtId="10" fontId="32" fillId="9" borderId="45" xfId="0" applyNumberFormat="1" applyFont="1" applyFill="1" applyBorder="1" applyAlignment="1">
      <alignment horizontal="center" wrapText="1"/>
    </xf>
    <xf numFmtId="4" fontId="13" fillId="0" borderId="1" xfId="1" applyNumberFormat="1" applyFont="1" applyAlignment="1">
      <alignment horizontal="left"/>
    </xf>
    <xf numFmtId="0" fontId="13" fillId="0" borderId="1" xfId="1" applyFont="1" applyAlignment="1">
      <alignment horizontal="left"/>
    </xf>
    <xf numFmtId="167" fontId="3" fillId="0" borderId="1" xfId="1" applyNumberFormat="1" applyFont="1" applyAlignment="1">
      <alignment horizontal="center"/>
    </xf>
    <xf numFmtId="0" fontId="12" fillId="0" borderId="25" xfId="1" applyFont="1" applyBorder="1" applyAlignment="1">
      <alignment horizontal="center" wrapText="1"/>
    </xf>
    <xf numFmtId="0" fontId="12" fillId="0" borderId="26" xfId="1" applyFont="1" applyBorder="1" applyAlignment="1">
      <alignment horizontal="center" wrapText="1"/>
    </xf>
    <xf numFmtId="0" fontId="13" fillId="0" borderId="25" xfId="1" applyFont="1" applyBorder="1" applyAlignment="1">
      <alignment horizontal="left"/>
    </xf>
    <xf numFmtId="4" fontId="13" fillId="0" borderId="25" xfId="1" applyNumberFormat="1" applyFont="1" applyBorder="1" applyAlignment="1">
      <alignment horizontal="left"/>
    </xf>
    <xf numFmtId="4" fontId="13" fillId="0" borderId="1" xfId="1" applyNumberFormat="1" applyFont="1" applyAlignment="1">
      <alignment horizontal="left" vertical="top"/>
    </xf>
    <xf numFmtId="10" fontId="13" fillId="0" borderId="26" xfId="1" applyNumberFormat="1" applyFont="1" applyBorder="1" applyAlignment="1">
      <alignment wrapText="1"/>
    </xf>
    <xf numFmtId="4" fontId="15" fillId="0" borderId="25" xfId="1" applyNumberFormat="1" applyFont="1" applyBorder="1"/>
    <xf numFmtId="10" fontId="15" fillId="0" borderId="26" xfId="1" applyNumberFormat="1" applyFont="1" applyBorder="1" applyAlignment="1">
      <alignment wrapText="1"/>
    </xf>
    <xf numFmtId="4" fontId="8" fillId="0" borderId="25" xfId="1" applyNumberFormat="1" applyFont="1" applyBorder="1"/>
    <xf numFmtId="10" fontId="8" fillId="0" borderId="26" xfId="1" applyNumberFormat="1" applyFont="1" applyBorder="1" applyAlignment="1">
      <alignment wrapText="1"/>
    </xf>
    <xf numFmtId="0" fontId="25" fillId="7" borderId="25" xfId="1" applyFont="1" applyFill="1" applyBorder="1" applyAlignment="1">
      <alignment horizontal="center"/>
    </xf>
    <xf numFmtId="0" fontId="25" fillId="7" borderId="1" xfId="1" applyFont="1" applyFill="1" applyAlignment="1">
      <alignment horizontal="center"/>
    </xf>
    <xf numFmtId="0" fontId="25" fillId="7" borderId="26" xfId="1" applyFont="1" applyFill="1" applyBorder="1" applyAlignment="1">
      <alignment horizontal="center"/>
    </xf>
    <xf numFmtId="0" fontId="39" fillId="7" borderId="19" xfId="1" applyFont="1" applyFill="1" applyBorder="1" applyAlignment="1">
      <alignment vertical="center" wrapText="1"/>
    </xf>
    <xf numFmtId="0" fontId="39" fillId="7" borderId="25" xfId="1" applyFont="1" applyFill="1" applyBorder="1" applyAlignment="1">
      <alignment vertical="center" wrapText="1"/>
    </xf>
    <xf numFmtId="0" fontId="39" fillId="7" borderId="1" xfId="1" applyFont="1" applyFill="1" applyAlignment="1">
      <alignment vertical="center" wrapText="1"/>
    </xf>
    <xf numFmtId="0" fontId="2" fillId="7" borderId="25" xfId="1" applyFont="1" applyFill="1" applyBorder="1" applyAlignment="1">
      <alignment horizontal="center" vertical="center" wrapText="1"/>
    </xf>
    <xf numFmtId="0" fontId="2" fillId="7" borderId="1" xfId="1" applyFont="1" applyFill="1" applyAlignment="1">
      <alignment horizontal="center" vertical="center" wrapText="1"/>
    </xf>
    <xf numFmtId="10" fontId="13" fillId="0" borderId="6" xfId="1" applyNumberFormat="1" applyFont="1" applyBorder="1" applyAlignment="1">
      <alignment wrapText="1"/>
    </xf>
    <xf numFmtId="4" fontId="13" fillId="0" borderId="25" xfId="1" applyNumberFormat="1" applyFont="1" applyBorder="1" applyAlignment="1">
      <alignment horizontal="left" vertical="top"/>
    </xf>
    <xf numFmtId="10" fontId="52" fillId="0" borderId="45" xfId="0" applyNumberFormat="1" applyFont="1" applyBorder="1" applyAlignment="1" applyProtection="1">
      <alignment horizontal="center" vertical="top" shrinkToFit="1"/>
      <protection locked="0"/>
    </xf>
    <xf numFmtId="10" fontId="52" fillId="8" borderId="45" xfId="0" applyNumberFormat="1" applyFont="1" applyFill="1" applyBorder="1" applyAlignment="1" applyProtection="1">
      <alignment horizontal="center" vertical="top" shrinkToFit="1"/>
      <protection locked="0"/>
    </xf>
    <xf numFmtId="0" fontId="49" fillId="0" borderId="45" xfId="0" applyFont="1" applyBorder="1" applyAlignment="1" applyProtection="1">
      <alignment horizontal="center" vertical="top" wrapText="1"/>
      <protection locked="0"/>
    </xf>
    <xf numFmtId="0" fontId="49" fillId="8" borderId="45" xfId="0" applyFont="1" applyFill="1" applyBorder="1" applyAlignment="1" applyProtection="1">
      <alignment horizontal="center" vertical="top" wrapText="1"/>
      <protection locked="0"/>
    </xf>
    <xf numFmtId="10" fontId="52" fillId="8" borderId="45" xfId="0" applyNumberFormat="1" applyFont="1" applyFill="1" applyBorder="1" applyAlignment="1" applyProtection="1">
      <alignment horizontal="center" vertical="center" shrinkToFit="1"/>
      <protection locked="0"/>
    </xf>
    <xf numFmtId="0" fontId="12" fillId="0" borderId="5" xfId="1" applyFont="1" applyBorder="1" applyAlignment="1">
      <alignment horizontal="center" wrapText="1"/>
    </xf>
    <xf numFmtId="0" fontId="12" fillId="0" borderId="6" xfId="1" applyFont="1" applyBorder="1" applyAlignment="1">
      <alignment horizontal="center" wrapText="1"/>
    </xf>
    <xf numFmtId="0" fontId="13" fillId="0" borderId="5" xfId="1" applyFont="1" applyBorder="1"/>
    <xf numFmtId="4" fontId="13" fillId="0" borderId="1" xfId="1" applyNumberFormat="1" applyFont="1" applyAlignment="1">
      <alignment horizontal="center" vertical="center"/>
    </xf>
    <xf numFmtId="0" fontId="13" fillId="0" borderId="1" xfId="1" applyFont="1" applyAlignment="1">
      <alignment horizontal="center" vertical="center"/>
    </xf>
    <xf numFmtId="4" fontId="58" fillId="0" borderId="1" xfId="1" applyNumberFormat="1" applyFont="1" applyAlignment="1">
      <alignment horizontal="center" vertical="center"/>
    </xf>
    <xf numFmtId="10" fontId="5" fillId="0" borderId="1" xfId="1" applyNumberFormat="1" applyFont="1" applyAlignment="1">
      <alignment horizontal="center" vertical="center"/>
    </xf>
    <xf numFmtId="0" fontId="3" fillId="0" borderId="5" xfId="1" applyFont="1" applyBorder="1"/>
    <xf numFmtId="0" fontId="9" fillId="0" borderId="6" xfId="1" applyFont="1" applyBorder="1" applyAlignment="1">
      <alignment wrapText="1"/>
    </xf>
    <xf numFmtId="4" fontId="15" fillId="0" borderId="5" xfId="1" applyNumberFormat="1" applyFont="1" applyBorder="1"/>
    <xf numFmtId="0" fontId="8" fillId="0" borderId="1" xfId="1" applyFont="1" applyAlignment="1">
      <alignment vertical="center"/>
    </xf>
    <xf numFmtId="0" fontId="62" fillId="0" borderId="1" xfId="13"/>
    <xf numFmtId="0" fontId="27" fillId="14" borderId="45" xfId="13" applyFont="1" applyFill="1" applyBorder="1" applyAlignment="1">
      <alignment horizontal="center" vertical="center" wrapText="1"/>
    </xf>
    <xf numFmtId="168" fontId="65" fillId="15" borderId="45" xfId="13" applyNumberFormat="1" applyFont="1" applyFill="1" applyBorder="1" applyAlignment="1">
      <alignment horizontal="right" vertical="center" wrapText="1"/>
    </xf>
    <xf numFmtId="0" fontId="66" fillId="0" borderId="1" xfId="13" applyFont="1"/>
    <xf numFmtId="168" fontId="65" fillId="13" borderId="45" xfId="13" applyNumberFormat="1" applyFont="1" applyFill="1" applyBorder="1" applyAlignment="1">
      <alignment horizontal="right" vertical="center" wrapText="1"/>
    </xf>
    <xf numFmtId="0" fontId="63" fillId="0" borderId="45" xfId="13" applyFont="1" applyBorder="1" applyAlignment="1">
      <alignment horizontal="left" vertical="center" wrapText="1"/>
    </xf>
    <xf numFmtId="0" fontId="63" fillId="0" borderId="45" xfId="13" applyFont="1" applyBorder="1" applyAlignment="1">
      <alignment horizontal="center" vertical="center" wrapText="1"/>
    </xf>
    <xf numFmtId="4" fontId="63" fillId="0" borderId="45" xfId="13" applyNumberFormat="1" applyFont="1" applyBorder="1" applyAlignment="1">
      <alignment horizontal="right" vertical="center" wrapText="1"/>
    </xf>
    <xf numFmtId="168" fontId="63" fillId="0" borderId="45" xfId="13" applyNumberFormat="1" applyFont="1" applyBorder="1" applyAlignment="1">
      <alignment horizontal="right" vertical="center" wrapText="1"/>
    </xf>
    <xf numFmtId="0" fontId="67" fillId="7" borderId="25" xfId="13" applyFont="1" applyFill="1" applyBorder="1" applyAlignment="1" applyProtection="1">
      <alignment vertical="center" wrapText="1"/>
      <protection locked="0"/>
    </xf>
    <xf numFmtId="169" fontId="65" fillId="12" borderId="51" xfId="13" applyNumberFormat="1" applyFont="1" applyFill="1" applyBorder="1" applyAlignment="1">
      <alignment horizontal="right" vertical="center" wrapText="1"/>
    </xf>
    <xf numFmtId="169" fontId="65" fillId="13" borderId="26" xfId="13" applyNumberFormat="1" applyFont="1" applyFill="1" applyBorder="1" applyAlignment="1">
      <alignment horizontal="right" vertical="center" wrapText="1"/>
    </xf>
    <xf numFmtId="169" fontId="65" fillId="16" borderId="58" xfId="13" applyNumberFormat="1" applyFont="1" applyFill="1" applyBorder="1" applyAlignment="1">
      <alignment horizontal="right" vertical="center" wrapText="1"/>
    </xf>
    <xf numFmtId="169" fontId="65" fillId="0" borderId="1" xfId="13" applyNumberFormat="1" applyFont="1" applyAlignment="1">
      <alignment horizontal="right" vertical="center" wrapText="1"/>
    </xf>
    <xf numFmtId="168" fontId="63" fillId="8" borderId="45" xfId="13" applyNumberFormat="1" applyFont="1" applyFill="1" applyBorder="1" applyAlignment="1">
      <alignment horizontal="right" vertical="center" wrapText="1"/>
    </xf>
    <xf numFmtId="0" fontId="63" fillId="0" borderId="1" xfId="13" applyFont="1" applyAlignment="1">
      <alignment horizontal="left" vertical="center" wrapText="1"/>
    </xf>
    <xf numFmtId="0" fontId="63" fillId="0" borderId="1" xfId="13" applyFont="1" applyAlignment="1">
      <alignment horizontal="center" vertical="center" wrapText="1"/>
    </xf>
    <xf numFmtId="4" fontId="63" fillId="0" borderId="1" xfId="13" applyNumberFormat="1" applyFont="1" applyAlignment="1">
      <alignment horizontal="right" vertical="center" wrapText="1"/>
    </xf>
    <xf numFmtId="168" fontId="63" fillId="0" borderId="1" xfId="13" applyNumberFormat="1" applyFont="1" applyAlignment="1">
      <alignment horizontal="right" vertical="center" wrapText="1"/>
    </xf>
    <xf numFmtId="1" fontId="2" fillId="7" borderId="25" xfId="1" applyNumberFormat="1" applyFont="1" applyFill="1" applyBorder="1" applyAlignment="1">
      <alignment horizontal="center" vertical="center" wrapText="1"/>
    </xf>
    <xf numFmtId="4" fontId="28" fillId="7" borderId="59" xfId="1" applyNumberFormat="1" applyFont="1" applyFill="1" applyBorder="1" applyAlignment="1">
      <alignment horizontal="center" vertical="center" wrapText="1"/>
    </xf>
    <xf numFmtId="4" fontId="2" fillId="7" borderId="18" xfId="1" applyNumberFormat="1" applyFont="1" applyFill="1" applyBorder="1" applyAlignment="1">
      <alignment horizontal="right" vertical="center" wrapText="1"/>
    </xf>
    <xf numFmtId="2" fontId="2" fillId="7" borderId="18" xfId="1" applyNumberFormat="1" applyFont="1" applyFill="1" applyBorder="1" applyAlignment="1">
      <alignment horizontal="center" vertical="center" wrapText="1"/>
    </xf>
    <xf numFmtId="4" fontId="2" fillId="7" borderId="18" xfId="1" applyNumberFormat="1" applyFont="1" applyFill="1" applyBorder="1" applyAlignment="1">
      <alignment horizontal="center" vertical="center" wrapText="1"/>
    </xf>
    <xf numFmtId="4" fontId="2" fillId="7" borderId="18" xfId="1" applyNumberFormat="1" applyFont="1" applyFill="1" applyBorder="1"/>
    <xf numFmtId="0" fontId="69" fillId="17" borderId="56" xfId="1" applyFont="1" applyFill="1" applyBorder="1" applyAlignment="1">
      <alignment horizontal="center" vertical="center" wrapText="1"/>
    </xf>
    <xf numFmtId="0" fontId="69" fillId="17" borderId="45" xfId="1" applyFont="1" applyFill="1" applyBorder="1" applyAlignment="1">
      <alignment horizontal="center" vertical="center" wrapText="1"/>
    </xf>
    <xf numFmtId="0" fontId="69" fillId="17" borderId="57" xfId="1" applyFont="1" applyFill="1" applyBorder="1" applyAlignment="1">
      <alignment horizontal="center" vertical="center" wrapText="1"/>
    </xf>
    <xf numFmtId="172" fontId="69" fillId="0" borderId="62" xfId="1" applyNumberFormat="1" applyFont="1" applyBorder="1" applyAlignment="1">
      <alignment horizontal="right" vertical="center" wrapText="1"/>
    </xf>
    <xf numFmtId="168" fontId="71" fillId="17" borderId="45" xfId="1" applyNumberFormat="1" applyFont="1" applyFill="1" applyBorder="1" applyAlignment="1">
      <alignment horizontal="right" vertical="center" wrapText="1"/>
    </xf>
    <xf numFmtId="168" fontId="69" fillId="0" borderId="57" xfId="1" applyNumberFormat="1" applyFont="1" applyBorder="1" applyAlignment="1">
      <alignment horizontal="right" vertical="center" wrapText="1"/>
    </xf>
    <xf numFmtId="0" fontId="48" fillId="17" borderId="50" xfId="1" applyFont="1" applyFill="1" applyBorder="1" applyAlignment="1" applyProtection="1">
      <alignment wrapText="1"/>
      <protection locked="0"/>
    </xf>
    <xf numFmtId="0" fontId="48" fillId="17" borderId="15" xfId="1" applyFont="1" applyFill="1" applyBorder="1" applyAlignment="1" applyProtection="1">
      <alignment wrapText="1"/>
      <protection locked="0"/>
    </xf>
    <xf numFmtId="168" fontId="69" fillId="17" borderId="43" xfId="1" applyNumberFormat="1" applyFont="1" applyFill="1" applyBorder="1" applyAlignment="1">
      <alignment horizontal="right" vertical="center" wrapText="1"/>
    </xf>
    <xf numFmtId="0" fontId="48" fillId="17" borderId="63" xfId="1" applyFont="1" applyFill="1" applyBorder="1" applyAlignment="1" applyProtection="1">
      <alignment wrapText="1"/>
      <protection locked="0"/>
    </xf>
    <xf numFmtId="0" fontId="48" fillId="17" borderId="14" xfId="1" applyFont="1" applyFill="1" applyBorder="1" applyAlignment="1" applyProtection="1">
      <alignment wrapText="1"/>
      <protection locked="0"/>
    </xf>
    <xf numFmtId="168" fontId="69" fillId="17" borderId="45" xfId="1" applyNumberFormat="1" applyFont="1" applyFill="1" applyBorder="1" applyAlignment="1">
      <alignment horizontal="right" vertical="center" wrapText="1"/>
    </xf>
    <xf numFmtId="0" fontId="69" fillId="17" borderId="45" xfId="1" applyFont="1" applyFill="1" applyBorder="1" applyAlignment="1">
      <alignment horizontal="right" vertical="center" wrapText="1"/>
    </xf>
    <xf numFmtId="10" fontId="71" fillId="6" borderId="43" xfId="8" applyNumberFormat="1" applyFont="1" applyFill="1" applyBorder="1" applyAlignment="1">
      <alignment horizontal="right" vertical="center" wrapText="1"/>
    </xf>
    <xf numFmtId="10" fontId="48" fillId="6" borderId="43" xfId="8" applyNumberFormat="1" applyFont="1" applyFill="1" applyBorder="1" applyAlignment="1" applyProtection="1">
      <alignment wrapText="1"/>
      <protection locked="0"/>
    </xf>
    <xf numFmtId="10" fontId="48" fillId="6" borderId="61" xfId="8" applyNumberFormat="1" applyFont="1" applyFill="1" applyBorder="1" applyAlignment="1" applyProtection="1">
      <alignment wrapText="1"/>
      <protection locked="0"/>
    </xf>
    <xf numFmtId="165" fontId="48" fillId="6" borderId="43" xfId="8" applyNumberFormat="1" applyFont="1" applyFill="1" applyBorder="1" applyAlignment="1" applyProtection="1">
      <alignment wrapText="1"/>
      <protection locked="0"/>
    </xf>
    <xf numFmtId="165" fontId="71" fillId="6" borderId="43" xfId="8" applyNumberFormat="1" applyFont="1" applyFill="1" applyBorder="1" applyAlignment="1">
      <alignment horizontal="right" vertical="center" wrapText="1"/>
    </xf>
    <xf numFmtId="10" fontId="41" fillId="6" borderId="6" xfId="1" applyNumberFormat="1" applyFont="1" applyFill="1" applyBorder="1" applyAlignment="1" applyProtection="1">
      <alignment horizontal="right" wrapText="1"/>
      <protection locked="0"/>
    </xf>
    <xf numFmtId="10" fontId="6" fillId="0" borderId="37" xfId="1" applyNumberFormat="1" applyFont="1" applyBorder="1" applyAlignment="1">
      <alignment horizontal="left" vertical="center"/>
    </xf>
    <xf numFmtId="0" fontId="65" fillId="15" borderId="56" xfId="13" applyFont="1" applyFill="1" applyBorder="1" applyAlignment="1">
      <alignment horizontal="left" vertical="center" wrapText="1"/>
    </xf>
    <xf numFmtId="168" fontId="65" fillId="15" borderId="57" xfId="13" applyNumberFormat="1" applyFont="1" applyFill="1" applyBorder="1" applyAlignment="1">
      <alignment horizontal="right" vertical="center" wrapText="1"/>
    </xf>
    <xf numFmtId="0" fontId="65" fillId="13" borderId="56" xfId="13" applyFont="1" applyFill="1" applyBorder="1" applyAlignment="1">
      <alignment horizontal="left" vertical="center" wrapText="1"/>
    </xf>
    <xf numFmtId="168" fontId="65" fillId="13" borderId="57" xfId="13" applyNumberFormat="1" applyFont="1" applyFill="1" applyBorder="1" applyAlignment="1">
      <alignment horizontal="right" vertical="center" wrapText="1"/>
    </xf>
    <xf numFmtId="0" fontId="63" fillId="0" borderId="56" xfId="13" applyFont="1" applyBorder="1" applyAlignment="1">
      <alignment horizontal="left" vertical="center" wrapText="1"/>
    </xf>
    <xf numFmtId="168" fontId="63" fillId="0" borderId="57" xfId="13" applyNumberFormat="1" applyFont="1" applyBorder="1" applyAlignment="1">
      <alignment horizontal="right" vertical="center" wrapText="1"/>
    </xf>
    <xf numFmtId="0" fontId="67" fillId="0" borderId="1" xfId="13" applyFont="1" applyAlignment="1" applyProtection="1">
      <alignment wrapText="1"/>
      <protection locked="0"/>
    </xf>
    <xf numFmtId="0" fontId="63" fillId="0" borderId="25" xfId="13" applyFont="1" applyBorder="1" applyAlignment="1">
      <alignment horizontal="left" vertical="center" wrapText="1"/>
    </xf>
    <xf numFmtId="0" fontId="67" fillId="7" borderId="1" xfId="13" applyFont="1" applyFill="1" applyAlignment="1" applyProtection="1">
      <alignment vertical="center" wrapText="1"/>
      <protection locked="0"/>
    </xf>
    <xf numFmtId="0" fontId="36" fillId="0" borderId="32" xfId="1" applyFont="1" applyBorder="1" applyAlignment="1">
      <alignment horizontal="center" vertical="center" wrapText="1"/>
    </xf>
    <xf numFmtId="14" fontId="73" fillId="0" borderId="37" xfId="1" applyNumberFormat="1" applyFont="1" applyBorder="1" applyAlignment="1">
      <alignment horizontal="left" vertical="center"/>
    </xf>
    <xf numFmtId="4" fontId="7" fillId="7" borderId="1" xfId="1" applyNumberFormat="1" applyFont="1" applyFill="1" applyAlignment="1">
      <alignment horizontal="left" vertical="center"/>
    </xf>
    <xf numFmtId="4" fontId="2" fillId="7" borderId="1" xfId="1" applyNumberFormat="1" applyFont="1" applyFill="1" applyAlignment="1">
      <alignment horizontal="center" vertical="center" wrapText="1"/>
    </xf>
    <xf numFmtId="2" fontId="2" fillId="7" borderId="1" xfId="1" applyNumberFormat="1" applyFont="1" applyFill="1" applyAlignment="1">
      <alignment horizontal="center" vertical="center" wrapText="1"/>
    </xf>
    <xf numFmtId="2" fontId="7" fillId="7" borderId="1" xfId="1" applyNumberFormat="1" applyFont="1" applyFill="1" applyAlignment="1">
      <alignment horizontal="center" vertical="center" wrapText="1"/>
    </xf>
    <xf numFmtId="2" fontId="2" fillId="7" borderId="1" xfId="1" applyNumberFormat="1" applyFont="1" applyFill="1" applyAlignment="1">
      <alignment horizontal="right" vertical="center" wrapText="1"/>
    </xf>
    <xf numFmtId="4" fontId="7" fillId="7" borderId="1" xfId="1" applyNumberFormat="1" applyFont="1" applyFill="1" applyAlignment="1">
      <alignment horizontal="left" vertical="center" wrapText="1"/>
    </xf>
    <xf numFmtId="2" fontId="2" fillId="7" borderId="1" xfId="1" applyNumberFormat="1" applyFont="1" applyFill="1" applyAlignment="1">
      <alignment horizontal="right" vertical="center"/>
    </xf>
    <xf numFmtId="0" fontId="19" fillId="0" borderId="33" xfId="0" applyFont="1" applyBorder="1" applyAlignment="1">
      <alignment horizontal="center"/>
    </xf>
    <xf numFmtId="0" fontId="0" fillId="0" borderId="34" xfId="0" applyBorder="1" applyAlignment="1">
      <alignment horizontal="center"/>
    </xf>
    <xf numFmtId="0" fontId="0" fillId="0" borderId="37" xfId="0" applyBorder="1" applyAlignment="1">
      <alignment horizontal="center"/>
    </xf>
    <xf numFmtId="0" fontId="59" fillId="0" borderId="38" xfId="0" applyFont="1" applyBorder="1" applyAlignment="1">
      <alignment horizontal="center" wrapText="1"/>
    </xf>
    <xf numFmtId="0" fontId="59" fillId="0" borderId="39" xfId="0" applyFont="1" applyBorder="1" applyAlignment="1">
      <alignment horizontal="center" wrapText="1"/>
    </xf>
    <xf numFmtId="0" fontId="59" fillId="0" borderId="40" xfId="0" applyFont="1" applyBorder="1" applyAlignment="1">
      <alignment horizontal="center" wrapText="1"/>
    </xf>
    <xf numFmtId="0" fontId="60" fillId="0" borderId="30" xfId="0" applyFont="1" applyBorder="1" applyAlignment="1">
      <alignment horizontal="center"/>
    </xf>
    <xf numFmtId="0" fontId="60" fillId="0" borderId="31" xfId="0" applyFont="1" applyBorder="1" applyAlignment="1">
      <alignment horizontal="center"/>
    </xf>
    <xf numFmtId="0" fontId="60" fillId="0" borderId="32" xfId="0" applyFont="1" applyBorder="1" applyAlignment="1">
      <alignment horizontal="center"/>
    </xf>
    <xf numFmtId="0" fontId="61" fillId="0" borderId="33" xfId="0" applyFont="1" applyBorder="1" applyAlignment="1">
      <alignment horizontal="center" vertical="center" wrapText="1"/>
    </xf>
    <xf numFmtId="0" fontId="61" fillId="0" borderId="34" xfId="0" applyFont="1" applyBorder="1" applyAlignment="1">
      <alignment horizontal="center" vertical="center" wrapText="1"/>
    </xf>
    <xf numFmtId="0" fontId="61" fillId="0" borderId="37" xfId="0" applyFont="1" applyBorder="1" applyAlignment="1">
      <alignment horizontal="center" vertical="center" wrapText="1"/>
    </xf>
    <xf numFmtId="0" fontId="59" fillId="0" borderId="33" xfId="0" applyFont="1" applyBorder="1" applyAlignment="1">
      <alignment horizontal="center"/>
    </xf>
    <xf numFmtId="0" fontId="59" fillId="0" borderId="34" xfId="0" applyFont="1" applyBorder="1" applyAlignment="1">
      <alignment horizontal="center"/>
    </xf>
    <xf numFmtId="0" fontId="59" fillId="0" borderId="37" xfId="0" applyFont="1" applyBorder="1" applyAlignment="1">
      <alignment horizontal="center"/>
    </xf>
    <xf numFmtId="0" fontId="19" fillId="0" borderId="33" xfId="0" applyFont="1" applyBorder="1" applyAlignment="1">
      <alignment horizontal="center" vertical="center" wrapText="1"/>
    </xf>
    <xf numFmtId="0" fontId="0" fillId="0" borderId="34" xfId="0" applyBorder="1" applyAlignment="1">
      <alignment horizontal="center" vertical="center" wrapText="1"/>
    </xf>
    <xf numFmtId="0" fontId="0" fillId="0" borderId="37" xfId="0" applyBorder="1" applyAlignment="1">
      <alignment horizontal="center" vertical="center" wrapText="1"/>
    </xf>
    <xf numFmtId="0" fontId="38" fillId="7" borderId="19" xfId="1" applyFont="1" applyFill="1" applyBorder="1" applyAlignment="1" applyProtection="1">
      <alignment horizontal="center" vertical="center" wrapText="1"/>
      <protection locked="0"/>
    </xf>
    <xf numFmtId="0" fontId="38" fillId="7" borderId="24" xfId="1" applyFont="1" applyFill="1" applyBorder="1" applyAlignment="1" applyProtection="1">
      <alignment horizontal="center" vertical="center" wrapText="1"/>
      <protection locked="0"/>
    </xf>
    <xf numFmtId="0" fontId="38" fillId="7" borderId="1" xfId="1" applyFont="1" applyFill="1" applyAlignment="1" applyProtection="1">
      <alignment horizontal="center" vertical="center" wrapText="1"/>
      <protection locked="0"/>
    </xf>
    <xf numFmtId="0" fontId="38" fillId="7" borderId="26" xfId="1" applyFont="1" applyFill="1" applyBorder="1" applyAlignment="1" applyProtection="1">
      <alignment horizontal="center" vertical="center" wrapText="1"/>
      <protection locked="0"/>
    </xf>
    <xf numFmtId="0" fontId="2" fillId="0" borderId="25" xfId="1" applyFont="1" applyBorder="1" applyAlignment="1" applyProtection="1">
      <alignment horizontal="center" wrapText="1"/>
      <protection locked="0"/>
    </xf>
    <xf numFmtId="0" fontId="2" fillId="0" borderId="1" xfId="1" applyFont="1" applyAlignment="1" applyProtection="1">
      <alignment horizontal="center"/>
      <protection locked="0"/>
    </xf>
    <xf numFmtId="0" fontId="2" fillId="0" borderId="26" xfId="1" applyFont="1" applyBorder="1" applyAlignment="1" applyProtection="1">
      <alignment horizontal="center"/>
      <protection locked="0"/>
    </xf>
    <xf numFmtId="0" fontId="2" fillId="0" borderId="25" xfId="1" applyFont="1" applyBorder="1" applyAlignment="1" applyProtection="1">
      <alignment horizontal="center"/>
      <protection locked="0"/>
    </xf>
    <xf numFmtId="0" fontId="2" fillId="0" borderId="27" xfId="1" applyFont="1" applyBorder="1" applyAlignment="1" applyProtection="1">
      <alignment horizontal="center"/>
      <protection locked="0"/>
    </xf>
    <xf numFmtId="0" fontId="2" fillId="0" borderId="28" xfId="1" applyFont="1" applyBorder="1" applyAlignment="1" applyProtection="1">
      <alignment horizontal="center"/>
      <protection locked="0"/>
    </xf>
    <xf numFmtId="0" fontId="2" fillId="0" borderId="29" xfId="1" applyFont="1" applyBorder="1" applyAlignment="1" applyProtection="1">
      <alignment horizontal="center"/>
      <protection locked="0"/>
    </xf>
    <xf numFmtId="0" fontId="33" fillId="7" borderId="25" xfId="1" applyFont="1" applyFill="1" applyBorder="1" applyAlignment="1">
      <alignment horizontal="center" vertical="center" wrapText="1"/>
    </xf>
    <xf numFmtId="0" fontId="33" fillId="7" borderId="1" xfId="1" applyFont="1" applyFill="1" applyAlignment="1">
      <alignment horizontal="center" vertical="center" wrapText="1"/>
    </xf>
    <xf numFmtId="0" fontId="33" fillId="7" borderId="26" xfId="1" applyFont="1" applyFill="1" applyBorder="1" applyAlignment="1">
      <alignment horizontal="center" vertical="center" wrapText="1"/>
    </xf>
    <xf numFmtId="0" fontId="37" fillId="7" borderId="25" xfId="1" applyFont="1" applyFill="1" applyBorder="1" applyAlignment="1" applyProtection="1">
      <alignment horizontal="center" vertical="center" wrapText="1"/>
      <protection locked="0"/>
    </xf>
    <xf numFmtId="0" fontId="35" fillId="7" borderId="1" xfId="1" applyFont="1" applyFill="1" applyAlignment="1" applyProtection="1">
      <alignment horizontal="center" vertical="center" wrapText="1"/>
      <protection locked="0"/>
    </xf>
    <xf numFmtId="0" fontId="35" fillId="7" borderId="26" xfId="1" applyFont="1" applyFill="1" applyBorder="1" applyAlignment="1" applyProtection="1">
      <alignment horizontal="center" vertical="center" wrapText="1"/>
      <protection locked="0"/>
    </xf>
    <xf numFmtId="0" fontId="35" fillId="7" borderId="25" xfId="1" applyFont="1" applyFill="1" applyBorder="1" applyAlignment="1" applyProtection="1">
      <alignment horizontal="center" vertical="center" wrapText="1"/>
      <protection locked="0"/>
    </xf>
    <xf numFmtId="0" fontId="4" fillId="7" borderId="25" xfId="1" applyFont="1" applyFill="1" applyBorder="1" applyAlignment="1">
      <alignment horizontal="center" vertical="center" wrapText="1"/>
    </xf>
    <xf numFmtId="0" fontId="31" fillId="7" borderId="1" xfId="1" applyFont="1" applyFill="1" applyAlignment="1">
      <alignment horizontal="center" vertical="center" wrapText="1"/>
    </xf>
    <xf numFmtId="0" fontId="31" fillId="7" borderId="26" xfId="1" applyFont="1" applyFill="1" applyBorder="1" applyAlignment="1">
      <alignment horizontal="center" vertical="center" wrapText="1"/>
    </xf>
    <xf numFmtId="0" fontId="31" fillId="7" borderId="25" xfId="1" applyFont="1" applyFill="1" applyBorder="1" applyAlignment="1">
      <alignment horizontal="center" vertical="center" wrapText="1"/>
    </xf>
    <xf numFmtId="0" fontId="36" fillId="7" borderId="25" xfId="1" applyFont="1" applyFill="1" applyBorder="1" applyAlignment="1" applyProtection="1">
      <alignment horizontal="center" vertical="center"/>
      <protection locked="0"/>
    </xf>
    <xf numFmtId="0" fontId="36" fillId="7" borderId="1" xfId="1" applyFont="1" applyFill="1" applyAlignment="1" applyProtection="1">
      <alignment horizontal="center" vertical="center"/>
      <protection locked="0"/>
    </xf>
    <xf numFmtId="0" fontId="36" fillId="7" borderId="26" xfId="1" applyFont="1" applyFill="1" applyBorder="1" applyAlignment="1" applyProtection="1">
      <alignment horizontal="center" vertical="center"/>
      <protection locked="0"/>
    </xf>
    <xf numFmtId="0" fontId="34" fillId="7" borderId="25" xfId="1" applyFont="1" applyFill="1" applyBorder="1" applyAlignment="1" applyProtection="1">
      <alignment horizontal="left" vertical="center"/>
      <protection locked="0"/>
    </xf>
    <xf numFmtId="0" fontId="34" fillId="7" borderId="1" xfId="1" applyFont="1" applyFill="1" applyAlignment="1" applyProtection="1">
      <alignment horizontal="left" vertical="center"/>
      <protection locked="0"/>
    </xf>
    <xf numFmtId="0" fontId="34" fillId="7" borderId="26" xfId="1" applyFont="1" applyFill="1" applyBorder="1" applyAlignment="1" applyProtection="1">
      <alignment horizontal="left" vertical="center"/>
      <protection locked="0"/>
    </xf>
    <xf numFmtId="0" fontId="4" fillId="7" borderId="25" xfId="1" applyFont="1" applyFill="1" applyBorder="1" applyAlignment="1">
      <alignment horizontal="center"/>
    </xf>
    <xf numFmtId="0" fontId="3" fillId="7" borderId="1" xfId="1" applyFont="1" applyFill="1"/>
    <xf numFmtId="0" fontId="3" fillId="7" borderId="26" xfId="1" applyFont="1" applyFill="1" applyBorder="1"/>
    <xf numFmtId="0" fontId="65" fillId="12" borderId="1" xfId="13" applyFont="1" applyFill="1" applyAlignment="1">
      <alignment horizontal="right" vertical="center" wrapText="1"/>
    </xf>
    <xf numFmtId="0" fontId="65" fillId="13" borderId="1" xfId="13" applyFont="1" applyFill="1" applyAlignment="1">
      <alignment horizontal="right" vertical="center" wrapText="1"/>
    </xf>
    <xf numFmtId="0" fontId="65" fillId="16" borderId="1" xfId="13" applyFont="1" applyFill="1" applyAlignment="1">
      <alignment horizontal="right" vertical="center" wrapText="1"/>
    </xf>
    <xf numFmtId="0" fontId="35" fillId="2" borderId="25" xfId="1" quotePrefix="1" applyFont="1" applyFill="1" applyBorder="1" applyAlignment="1">
      <alignment horizontal="center" vertical="center" wrapText="1"/>
    </xf>
    <xf numFmtId="0" fontId="35" fillId="2" borderId="1" xfId="1" applyFont="1" applyFill="1" applyAlignment="1">
      <alignment horizontal="center" vertical="center" wrapText="1"/>
    </xf>
    <xf numFmtId="0" fontId="35" fillId="2" borderId="26" xfId="1" applyFont="1" applyFill="1" applyBorder="1" applyAlignment="1">
      <alignment horizontal="center" vertical="center" wrapText="1"/>
    </xf>
    <xf numFmtId="0" fontId="35" fillId="2" borderId="25" xfId="1" applyFont="1" applyFill="1" applyBorder="1" applyAlignment="1">
      <alignment horizontal="center" vertical="center" wrapText="1"/>
    </xf>
    <xf numFmtId="0" fontId="35" fillId="2" borderId="27" xfId="1" applyFont="1" applyFill="1" applyBorder="1" applyAlignment="1">
      <alignment horizontal="center" vertical="center" wrapText="1"/>
    </xf>
    <xf numFmtId="0" fontId="35" fillId="2" borderId="28" xfId="1" applyFont="1" applyFill="1" applyBorder="1" applyAlignment="1">
      <alignment horizontal="center" vertical="center" wrapText="1"/>
    </xf>
    <xf numFmtId="0" fontId="35" fillId="2" borderId="29" xfId="1" applyFont="1" applyFill="1" applyBorder="1" applyAlignment="1">
      <alignment horizontal="center" vertical="center" wrapText="1"/>
    </xf>
    <xf numFmtId="0" fontId="65" fillId="15" borderId="45" xfId="13" applyFont="1" applyFill="1" applyBorder="1" applyAlignment="1">
      <alignment horizontal="left" vertical="center" wrapText="1"/>
    </xf>
    <xf numFmtId="0" fontId="65" fillId="13" borderId="45" xfId="13" applyFont="1" applyFill="1" applyBorder="1" applyAlignment="1">
      <alignment horizontal="left" vertical="center" wrapText="1"/>
    </xf>
    <xf numFmtId="168" fontId="63" fillId="8" borderId="45" xfId="13" applyNumberFormat="1" applyFont="1" applyFill="1" applyBorder="1" applyAlignment="1">
      <alignment horizontal="right" vertical="center" wrapText="1"/>
    </xf>
    <xf numFmtId="168" fontId="63" fillId="0" borderId="43" xfId="13" applyNumberFormat="1" applyFont="1" applyBorder="1" applyAlignment="1">
      <alignment horizontal="right" vertical="center" wrapText="1"/>
    </xf>
    <xf numFmtId="168" fontId="63" fillId="0" borderId="46" xfId="13" applyNumberFormat="1" applyFont="1" applyBorder="1" applyAlignment="1">
      <alignment horizontal="right" vertical="center" wrapText="1"/>
    </xf>
    <xf numFmtId="168" fontId="63" fillId="0" borderId="45" xfId="13" applyNumberFormat="1" applyFont="1" applyBorder="1" applyAlignment="1">
      <alignment horizontal="right" vertical="center" wrapText="1"/>
    </xf>
    <xf numFmtId="168" fontId="63" fillId="0" borderId="57" xfId="13" applyNumberFormat="1" applyFont="1" applyBorder="1" applyAlignment="1">
      <alignment horizontal="right" vertical="center" wrapText="1"/>
    </xf>
    <xf numFmtId="0" fontId="63" fillId="0" borderId="56" xfId="13" applyFont="1" applyBorder="1" applyAlignment="1">
      <alignment horizontal="left" vertical="center" wrapText="1"/>
    </xf>
    <xf numFmtId="0" fontId="63" fillId="0" borderId="45" xfId="13" applyFont="1" applyBorder="1" applyAlignment="1">
      <alignment horizontal="center" vertical="center" wrapText="1"/>
    </xf>
    <xf numFmtId="0" fontId="63" fillId="0" borderId="43" xfId="13" applyFont="1" applyBorder="1" applyAlignment="1">
      <alignment horizontal="left" vertical="center" wrapText="1"/>
    </xf>
    <xf numFmtId="0" fontId="63" fillId="0" borderId="46" xfId="13" applyFont="1" applyBorder="1" applyAlignment="1">
      <alignment horizontal="left" vertical="center" wrapText="1"/>
    </xf>
    <xf numFmtId="4" fontId="63" fillId="0" borderId="45" xfId="13" applyNumberFormat="1" applyFont="1" applyBorder="1" applyAlignment="1">
      <alignment horizontal="right" vertical="center" wrapText="1"/>
    </xf>
    <xf numFmtId="0" fontId="63" fillId="0" borderId="43" xfId="13" applyFont="1" applyBorder="1" applyAlignment="1">
      <alignment horizontal="center" vertical="center" wrapText="1"/>
    </xf>
    <xf numFmtId="0" fontId="63" fillId="0" borderId="46" xfId="13" applyFont="1" applyBorder="1" applyAlignment="1">
      <alignment horizontal="center" vertical="center" wrapText="1"/>
    </xf>
    <xf numFmtId="168" fontId="63" fillId="8" borderId="43" xfId="13" applyNumberFormat="1" applyFont="1" applyFill="1" applyBorder="1" applyAlignment="1">
      <alignment horizontal="right" vertical="center" wrapText="1"/>
    </xf>
    <xf numFmtId="168" fontId="63" fillId="8" borderId="46" xfId="13" applyNumberFormat="1" applyFont="1" applyFill="1" applyBorder="1" applyAlignment="1">
      <alignment horizontal="right" vertical="center" wrapText="1"/>
    </xf>
    <xf numFmtId="0" fontId="27" fillId="14" borderId="46" xfId="13" applyFont="1" applyFill="1" applyBorder="1" applyAlignment="1">
      <alignment horizontal="center" vertical="center" wrapText="1"/>
    </xf>
    <xf numFmtId="0" fontId="27" fillId="14" borderId="45" xfId="13" applyFont="1" applyFill="1" applyBorder="1" applyAlignment="1">
      <alignment horizontal="center" vertical="center" wrapText="1"/>
    </xf>
    <xf numFmtId="0" fontId="27" fillId="14" borderId="55" xfId="13" applyFont="1" applyFill="1" applyBorder="1" applyAlignment="1">
      <alignment horizontal="center" vertical="center" wrapText="1"/>
    </xf>
    <xf numFmtId="0" fontId="27" fillId="14" borderId="57" xfId="13" applyFont="1" applyFill="1" applyBorder="1" applyAlignment="1">
      <alignment horizontal="center" vertical="center" wrapText="1"/>
    </xf>
    <xf numFmtId="0" fontId="6" fillId="2" borderId="67"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68" xfId="1" applyFont="1" applyFill="1" applyBorder="1" applyAlignment="1">
      <alignment horizontal="center" vertical="center" wrapText="1"/>
    </xf>
    <xf numFmtId="0" fontId="6" fillId="2" borderId="69" xfId="1" applyFont="1" applyFill="1" applyBorder="1" applyAlignment="1">
      <alignment horizontal="center" vertical="center" wrapText="1"/>
    </xf>
    <xf numFmtId="0" fontId="6" fillId="2" borderId="52" xfId="1" applyFont="1" applyFill="1" applyBorder="1" applyAlignment="1">
      <alignment horizontal="center" vertical="center" wrapText="1"/>
    </xf>
    <xf numFmtId="0" fontId="6" fillId="2" borderId="60" xfId="1" applyFont="1" applyFill="1" applyBorder="1" applyAlignment="1">
      <alignment horizontal="center" vertical="center" wrapText="1"/>
    </xf>
    <xf numFmtId="0" fontId="27" fillId="14" borderId="54" xfId="13" applyFont="1" applyFill="1" applyBorder="1" applyAlignment="1">
      <alignment horizontal="center" vertical="center" wrapText="1"/>
    </xf>
    <xf numFmtId="0" fontId="27" fillId="14" borderId="56" xfId="13" applyFont="1" applyFill="1" applyBorder="1" applyAlignment="1">
      <alignment horizontal="center" vertical="center" wrapText="1"/>
    </xf>
    <xf numFmtId="0" fontId="27" fillId="0" borderId="33" xfId="1" applyFont="1" applyBorder="1" applyAlignment="1">
      <alignment horizontal="center" vertical="center"/>
    </xf>
    <xf numFmtId="0" fontId="27" fillId="0" borderId="34" xfId="1" applyFont="1" applyBorder="1" applyAlignment="1">
      <alignment horizontal="center" vertical="center"/>
    </xf>
    <xf numFmtId="0" fontId="64" fillId="0" borderId="34" xfId="1" applyFont="1" applyBorder="1" applyAlignment="1">
      <alignment horizontal="left" vertical="center"/>
    </xf>
    <xf numFmtId="0" fontId="27" fillId="0" borderId="34" xfId="1" applyFont="1" applyBorder="1" applyAlignment="1">
      <alignment horizontal="right" vertical="center"/>
    </xf>
    <xf numFmtId="0" fontId="27" fillId="0" borderId="34" xfId="1" applyFont="1" applyBorder="1" applyAlignment="1">
      <alignment horizontal="left" vertical="center"/>
    </xf>
    <xf numFmtId="166" fontId="64" fillId="0" borderId="34" xfId="1" applyNumberFormat="1" applyFont="1" applyBorder="1" applyAlignment="1">
      <alignment horizontal="left" vertical="center"/>
    </xf>
    <xf numFmtId="0" fontId="27" fillId="0" borderId="35" xfId="1" applyFont="1" applyBorder="1" applyAlignment="1">
      <alignment horizontal="right" vertical="center"/>
    </xf>
    <xf numFmtId="0" fontId="27" fillId="0" borderId="36" xfId="1" applyFont="1" applyBorder="1" applyAlignment="1">
      <alignment horizontal="right" vertical="center"/>
    </xf>
    <xf numFmtId="0" fontId="36" fillId="0" borderId="30" xfId="1" applyFont="1" applyBorder="1" applyAlignment="1">
      <alignment horizontal="center" vertical="center"/>
    </xf>
    <xf numFmtId="0" fontId="36" fillId="0" borderId="31" xfId="1" applyFont="1" applyBorder="1" applyAlignment="1">
      <alignment horizontal="center" vertical="center"/>
    </xf>
    <xf numFmtId="0" fontId="26" fillId="0" borderId="31" xfId="1" applyFont="1" applyBorder="1" applyAlignment="1">
      <alignment horizontal="center" vertical="center" wrapText="1"/>
    </xf>
    <xf numFmtId="0" fontId="8" fillId="0" borderId="33" xfId="1" applyFont="1" applyBorder="1" applyAlignment="1">
      <alignment horizontal="center" vertical="center"/>
    </xf>
    <xf numFmtId="0" fontId="8" fillId="0" borderId="34" xfId="1" applyFont="1" applyBorder="1" applyAlignment="1">
      <alignment horizontal="center" vertical="center"/>
    </xf>
    <xf numFmtId="0" fontId="8" fillId="0" borderId="37" xfId="1" applyFont="1" applyBorder="1" applyAlignment="1">
      <alignment horizontal="center" vertical="center"/>
    </xf>
    <xf numFmtId="0" fontId="27" fillId="0" borderId="33" xfId="1" applyFont="1" applyBorder="1" applyAlignment="1">
      <alignment horizontal="center" vertical="center" wrapText="1"/>
    </xf>
    <xf numFmtId="0" fontId="27" fillId="0" borderId="34" xfId="1" applyFont="1" applyBorder="1" applyAlignment="1">
      <alignment horizontal="center" vertical="center" wrapText="1"/>
    </xf>
    <xf numFmtId="0" fontId="64" fillId="0" borderId="34" xfId="1" applyFont="1" applyBorder="1" applyAlignment="1">
      <alignment horizontal="left" vertical="center" wrapText="1"/>
    </xf>
    <xf numFmtId="0" fontId="64" fillId="0" borderId="37" xfId="1" applyFont="1" applyBorder="1" applyAlignment="1">
      <alignment horizontal="left" vertical="center" wrapText="1"/>
    </xf>
    <xf numFmtId="0" fontId="10" fillId="3" borderId="17" xfId="1" applyFont="1" applyFill="1" applyBorder="1" applyAlignment="1">
      <alignment horizontal="center"/>
    </xf>
    <xf numFmtId="0" fontId="3" fillId="0" borderId="21" xfId="1" applyFont="1" applyBorder="1"/>
    <xf numFmtId="0" fontId="3" fillId="0" borderId="22" xfId="1" applyFont="1" applyBorder="1"/>
    <xf numFmtId="0" fontId="11" fillId="0" borderId="16" xfId="1" applyFont="1" applyBorder="1" applyAlignment="1">
      <alignment horizontal="center" vertical="center" wrapText="1"/>
    </xf>
    <xf numFmtId="0" fontId="3" fillId="0" borderId="2" xfId="1" applyFont="1" applyBorder="1"/>
    <xf numFmtId="0" fontId="3" fillId="0" borderId="3" xfId="1" applyFont="1" applyBorder="1"/>
    <xf numFmtId="0" fontId="12" fillId="0" borderId="10" xfId="1" applyFont="1" applyBorder="1" applyAlignment="1">
      <alignment horizontal="center"/>
    </xf>
    <xf numFmtId="0" fontId="3" fillId="0" borderId="15" xfId="1" applyFont="1" applyBorder="1"/>
    <xf numFmtId="0" fontId="3" fillId="0" borderId="4" xfId="1" applyFont="1" applyBorder="1"/>
    <xf numFmtId="0" fontId="13" fillId="0" borderId="5" xfId="1" applyFont="1" applyBorder="1" applyAlignment="1">
      <alignment horizontal="left"/>
    </xf>
    <xf numFmtId="0" fontId="13" fillId="0" borderId="1" xfId="1" applyFont="1" applyAlignment="1">
      <alignment horizontal="left"/>
    </xf>
    <xf numFmtId="0" fontId="43" fillId="0" borderId="5" xfId="1" applyFont="1" applyBorder="1" applyAlignment="1" applyProtection="1">
      <alignment horizontal="center" wrapText="1"/>
      <protection locked="0"/>
    </xf>
    <xf numFmtId="0" fontId="44" fillId="0" borderId="1" xfId="1" applyFont="1" applyProtection="1">
      <protection locked="0"/>
    </xf>
    <xf numFmtId="0" fontId="44" fillId="0" borderId="6" xfId="1" applyFont="1" applyBorder="1" applyProtection="1">
      <protection locked="0"/>
    </xf>
    <xf numFmtId="10" fontId="58" fillId="0" borderId="1" xfId="1" applyNumberFormat="1" applyFont="1" applyAlignment="1">
      <alignment horizontal="center" vertical="center"/>
    </xf>
    <xf numFmtId="0" fontId="57" fillId="0" borderId="1" xfId="1" applyFont="1"/>
    <xf numFmtId="170" fontId="58" fillId="0" borderId="1" xfId="8" applyNumberFormat="1" applyFont="1" applyBorder="1" applyAlignment="1" applyProtection="1">
      <alignment horizontal="center" vertical="center" wrapText="1"/>
    </xf>
    <xf numFmtId="170" fontId="57" fillId="0" borderId="1" xfId="8" applyNumberFormat="1" applyFont="1" applyBorder="1" applyProtection="1"/>
    <xf numFmtId="0" fontId="17" fillId="0" borderId="20" xfId="1" applyFont="1" applyBorder="1" applyAlignment="1">
      <alignment horizontal="center"/>
    </xf>
    <xf numFmtId="0" fontId="17" fillId="0" borderId="18" xfId="1" applyFont="1" applyBorder="1" applyAlignment="1">
      <alignment horizontal="center"/>
    </xf>
    <xf numFmtId="0" fontId="17" fillId="0" borderId="11" xfId="1" applyFont="1" applyBorder="1" applyAlignment="1">
      <alignment horizontal="center"/>
    </xf>
    <xf numFmtId="0" fontId="45" fillId="0" borderId="5" xfId="1" applyFont="1" applyBorder="1" applyAlignment="1" applyProtection="1">
      <alignment horizontal="center"/>
      <protection locked="0"/>
    </xf>
    <xf numFmtId="0" fontId="46" fillId="0" borderId="1" xfId="1" applyFont="1" applyProtection="1">
      <protection locked="0"/>
    </xf>
    <xf numFmtId="0" fontId="46" fillId="0" borderId="6" xfId="1" applyFont="1" applyBorder="1" applyProtection="1">
      <protection locked="0"/>
    </xf>
    <xf numFmtId="0" fontId="47" fillId="0" borderId="5" xfId="1" applyFont="1" applyBorder="1" applyAlignment="1" applyProtection="1">
      <alignment horizontal="center"/>
      <protection locked="0"/>
    </xf>
    <xf numFmtId="0" fontId="47" fillId="0" borderId="5" xfId="1" applyFont="1" applyBorder="1" applyAlignment="1">
      <alignment horizontal="center"/>
    </xf>
    <xf numFmtId="0" fontId="46" fillId="0" borderId="1" xfId="1" applyFont="1"/>
    <xf numFmtId="0" fontId="46" fillId="0" borderId="6" xfId="1" applyFont="1" applyBorder="1"/>
    <xf numFmtId="4" fontId="42" fillId="0" borderId="5" xfId="1" applyNumberFormat="1" applyFont="1" applyBorder="1" applyAlignment="1">
      <alignment horizontal="left"/>
    </xf>
    <xf numFmtId="4" fontId="42" fillId="0" borderId="1" xfId="1" applyNumberFormat="1" applyFont="1" applyAlignment="1">
      <alignment horizontal="left"/>
    </xf>
    <xf numFmtId="4" fontId="42" fillId="0" borderId="6" xfId="1" applyNumberFormat="1" applyFont="1" applyBorder="1" applyAlignment="1">
      <alignment horizontal="left"/>
    </xf>
    <xf numFmtId="0" fontId="11" fillId="0" borderId="47" xfId="1" applyFont="1" applyBorder="1" applyAlignment="1">
      <alignment horizontal="center" vertical="center" wrapText="1"/>
    </xf>
    <xf numFmtId="0" fontId="3" fillId="0" borderId="48" xfId="1" applyFont="1" applyBorder="1"/>
    <xf numFmtId="0" fontId="3" fillId="0" borderId="49" xfId="1" applyFont="1" applyBorder="1"/>
    <xf numFmtId="0" fontId="12" fillId="0" borderId="50" xfId="1" applyFont="1" applyBorder="1" applyAlignment="1">
      <alignment horizontal="center"/>
    </xf>
    <xf numFmtId="0" fontId="3" fillId="0" borderId="51" xfId="1" applyFont="1" applyBorder="1"/>
    <xf numFmtId="0" fontId="43" fillId="0" borderId="25" xfId="1" applyFont="1" applyBorder="1" applyAlignment="1" applyProtection="1">
      <alignment horizontal="center" wrapText="1"/>
      <protection locked="0"/>
    </xf>
    <xf numFmtId="0" fontId="44" fillId="0" borderId="26" xfId="1" applyFont="1" applyBorder="1" applyProtection="1">
      <protection locked="0"/>
    </xf>
    <xf numFmtId="0" fontId="41" fillId="0" borderId="5" xfId="1" applyFont="1" applyBorder="1" applyAlignment="1" applyProtection="1">
      <alignment horizontal="left" vertical="center" wrapText="1"/>
      <protection locked="0"/>
    </xf>
    <xf numFmtId="0" fontId="41" fillId="0" borderId="1" xfId="1" applyFont="1" applyAlignment="1" applyProtection="1">
      <alignment horizontal="left" vertical="center" wrapText="1"/>
      <protection locked="0"/>
    </xf>
    <xf numFmtId="0" fontId="41" fillId="0" borderId="6" xfId="1" applyFont="1" applyBorder="1" applyAlignment="1" applyProtection="1">
      <alignment horizontal="left" vertical="center" wrapText="1"/>
      <protection locked="0"/>
    </xf>
    <xf numFmtId="0" fontId="8" fillId="3" borderId="10" xfId="1" applyFont="1" applyFill="1" applyBorder="1" applyAlignment="1">
      <alignment horizontal="left" vertical="center" wrapText="1"/>
    </xf>
    <xf numFmtId="0" fontId="18" fillId="0" borderId="15" xfId="1" applyFont="1" applyBorder="1"/>
    <xf numFmtId="0" fontId="18" fillId="0" borderId="4" xfId="1" applyFont="1" applyBorder="1"/>
    <xf numFmtId="0" fontId="18" fillId="0" borderId="7" xfId="1" applyFont="1" applyBorder="1"/>
    <xf numFmtId="0" fontId="18" fillId="0" borderId="14" xfId="1" applyFont="1" applyBorder="1"/>
    <xf numFmtId="0" fontId="18" fillId="0" borderId="12" xfId="1" applyFont="1" applyBorder="1"/>
    <xf numFmtId="0" fontId="14" fillId="0" borderId="9" xfId="1" applyFont="1" applyBorder="1" applyAlignment="1">
      <alignment horizontal="center"/>
    </xf>
    <xf numFmtId="0" fontId="3" fillId="0" borderId="8" xfId="1" applyFont="1" applyBorder="1"/>
    <xf numFmtId="0" fontId="3" fillId="0" borderId="13" xfId="1" applyFont="1" applyBorder="1"/>
    <xf numFmtId="4" fontId="16" fillId="0" borderId="5" xfId="1" applyNumberFormat="1" applyFont="1" applyBorder="1" applyAlignment="1" applyProtection="1">
      <alignment horizontal="center"/>
      <protection locked="0"/>
    </xf>
    <xf numFmtId="0" fontId="3" fillId="0" borderId="1" xfId="1" applyFont="1" applyProtection="1">
      <protection locked="0"/>
    </xf>
    <xf numFmtId="0" fontId="3" fillId="0" borderId="6" xfId="1" applyFont="1" applyBorder="1" applyProtection="1">
      <protection locked="0"/>
    </xf>
    <xf numFmtId="4" fontId="13" fillId="0" borderId="5" xfId="1" applyNumberFormat="1" applyFont="1" applyBorder="1" applyAlignment="1">
      <alignment horizontal="left" wrapText="1"/>
    </xf>
    <xf numFmtId="4" fontId="13" fillId="0" borderId="1" xfId="1" applyNumberFormat="1" applyFont="1" applyAlignment="1">
      <alignment horizontal="left" wrapText="1"/>
    </xf>
    <xf numFmtId="4" fontId="13" fillId="0" borderId="5" xfId="1" applyNumberFormat="1" applyFont="1" applyBorder="1" applyAlignment="1">
      <alignment horizontal="left"/>
    </xf>
    <xf numFmtId="4" fontId="13" fillId="0" borderId="1" xfId="1" applyNumberFormat="1" applyFont="1" applyAlignment="1">
      <alignment horizontal="left"/>
    </xf>
    <xf numFmtId="0" fontId="16" fillId="0" borderId="25" xfId="1" applyFont="1" applyBorder="1" applyAlignment="1">
      <alignment horizontal="center"/>
    </xf>
    <xf numFmtId="0" fontId="3" fillId="0" borderId="1" xfId="1" applyFont="1"/>
    <xf numFmtId="0" fontId="3" fillId="0" borderId="26" xfId="1" applyFont="1" applyBorder="1"/>
    <xf numFmtId="4" fontId="42" fillId="0" borderId="25" xfId="1" applyNumberFormat="1" applyFont="1" applyBorder="1" applyAlignment="1">
      <alignment horizontal="left"/>
    </xf>
    <xf numFmtId="4" fontId="42" fillId="0" borderId="26" xfId="1" applyNumberFormat="1" applyFont="1" applyBorder="1" applyAlignment="1">
      <alignment horizontal="left"/>
    </xf>
    <xf numFmtId="4" fontId="16" fillId="0" borderId="25" xfId="1" applyNumberFormat="1" applyFont="1" applyBorder="1" applyAlignment="1" applyProtection="1">
      <alignment horizontal="center"/>
      <protection locked="0"/>
    </xf>
    <xf numFmtId="4" fontId="16" fillId="0" borderId="1" xfId="1" applyNumberFormat="1" applyFont="1" applyAlignment="1" applyProtection="1">
      <alignment horizontal="center"/>
      <protection locked="0"/>
    </xf>
    <xf numFmtId="4" fontId="16" fillId="0" borderId="26" xfId="1" applyNumberFormat="1" applyFont="1" applyBorder="1" applyAlignment="1" applyProtection="1">
      <alignment horizontal="center"/>
      <protection locked="0"/>
    </xf>
    <xf numFmtId="0" fontId="41" fillId="0" borderId="25" xfId="1" applyFont="1" applyBorder="1" applyAlignment="1" applyProtection="1">
      <alignment horizontal="left" vertical="center" wrapText="1"/>
      <protection locked="0"/>
    </xf>
    <xf numFmtId="0" fontId="41" fillId="0" borderId="26" xfId="1" applyFont="1" applyBorder="1" applyAlignment="1" applyProtection="1">
      <alignment horizontal="left" vertical="center" wrapText="1"/>
      <protection locked="0"/>
    </xf>
    <xf numFmtId="0" fontId="41" fillId="0" borderId="27" xfId="1" applyFont="1" applyBorder="1" applyAlignment="1" applyProtection="1">
      <alignment horizontal="left" vertical="center" wrapText="1"/>
      <protection locked="0"/>
    </xf>
    <xf numFmtId="0" fontId="41" fillId="0" borderId="28" xfId="1" applyFont="1" applyBorder="1" applyAlignment="1" applyProtection="1">
      <alignment horizontal="left" vertical="center" wrapText="1"/>
      <protection locked="0"/>
    </xf>
    <xf numFmtId="0" fontId="41" fillId="0" borderId="29" xfId="1" applyFont="1" applyBorder="1" applyAlignment="1" applyProtection="1">
      <alignment horizontal="left" vertical="center" wrapText="1"/>
      <protection locked="0"/>
    </xf>
    <xf numFmtId="0" fontId="45" fillId="0" borderId="25" xfId="1" applyFont="1" applyBorder="1" applyAlignment="1" applyProtection="1">
      <alignment horizontal="center"/>
      <protection locked="0"/>
    </xf>
    <xf numFmtId="0" fontId="46" fillId="0" borderId="26" xfId="1" applyFont="1" applyBorder="1" applyProtection="1">
      <protection locked="0"/>
    </xf>
    <xf numFmtId="0" fontId="47" fillId="0" borderId="25" xfId="1" applyFont="1" applyBorder="1" applyAlignment="1" applyProtection="1">
      <alignment horizontal="center"/>
      <protection locked="0"/>
    </xf>
    <xf numFmtId="0" fontId="70" fillId="0" borderId="56" xfId="1" applyFont="1" applyBorder="1" applyAlignment="1">
      <alignment horizontal="left" vertical="center" wrapText="1"/>
    </xf>
    <xf numFmtId="0" fontId="71" fillId="0" borderId="45" xfId="1" applyFont="1" applyBorder="1" applyAlignment="1">
      <alignment horizontal="left" vertical="center" wrapText="1"/>
    </xf>
    <xf numFmtId="168" fontId="71" fillId="0" borderId="45" xfId="1" applyNumberFormat="1" applyFont="1" applyBorder="1" applyAlignment="1">
      <alignment horizontal="right" vertical="center" wrapText="1"/>
    </xf>
    <xf numFmtId="168" fontId="72" fillId="17" borderId="42" xfId="1" applyNumberFormat="1" applyFont="1" applyFill="1" applyBorder="1" applyAlignment="1">
      <alignment horizontal="right" vertical="center" wrapText="1"/>
    </xf>
    <xf numFmtId="168" fontId="69" fillId="17" borderId="57" xfId="1" applyNumberFormat="1" applyFont="1" applyFill="1" applyBorder="1" applyAlignment="1">
      <alignment horizontal="right" vertical="center" wrapText="1"/>
    </xf>
    <xf numFmtId="164" fontId="35" fillId="0" borderId="64" xfId="1" quotePrefix="1" applyNumberFormat="1" applyFont="1" applyBorder="1" applyAlignment="1">
      <alignment horizontal="center" wrapText="1"/>
    </xf>
    <xf numFmtId="164" fontId="35" fillId="0" borderId="65" xfId="1" applyNumberFormat="1" applyFont="1" applyBorder="1" applyAlignment="1">
      <alignment horizontal="center" wrapText="1"/>
    </xf>
    <xf numFmtId="164" fontId="35" fillId="0" borderId="66" xfId="1" applyNumberFormat="1" applyFont="1" applyBorder="1" applyAlignment="1">
      <alignment horizontal="center" wrapText="1"/>
    </xf>
    <xf numFmtId="4" fontId="68" fillId="0" borderId="23" xfId="1" applyNumberFormat="1" applyFont="1" applyBorder="1" applyAlignment="1">
      <alignment horizontal="center" vertical="center" wrapText="1"/>
    </xf>
    <xf numFmtId="4" fontId="68" fillId="0" borderId="19" xfId="1" applyNumberFormat="1" applyFont="1" applyBorder="1" applyAlignment="1">
      <alignment horizontal="center" vertical="center" wrapText="1"/>
    </xf>
    <xf numFmtId="4" fontId="68" fillId="0" borderId="24" xfId="1" applyNumberFormat="1" applyFont="1" applyBorder="1" applyAlignment="1">
      <alignment horizontal="center" vertical="center" wrapText="1"/>
    </xf>
    <xf numFmtId="4" fontId="68" fillId="0" borderId="25" xfId="1" applyNumberFormat="1" applyFont="1" applyBorder="1" applyAlignment="1">
      <alignment horizontal="center" vertical="center" wrapText="1"/>
    </xf>
    <xf numFmtId="4" fontId="68" fillId="0" borderId="1" xfId="1" applyNumberFormat="1" applyFont="1" applyAlignment="1">
      <alignment horizontal="center" vertical="center" wrapText="1"/>
    </xf>
    <xf numFmtId="4" fontId="68" fillId="0" borderId="26" xfId="1" applyNumberFormat="1" applyFont="1" applyBorder="1" applyAlignment="1">
      <alignment horizontal="center" vertical="center" wrapText="1"/>
    </xf>
    <xf numFmtId="4" fontId="68" fillId="0" borderId="27" xfId="1" applyNumberFormat="1" applyFont="1" applyBorder="1" applyAlignment="1">
      <alignment horizontal="center" vertical="center" wrapText="1"/>
    </xf>
    <xf numFmtId="4" fontId="68" fillId="0" borderId="28" xfId="1" applyNumberFormat="1" applyFont="1" applyBorder="1" applyAlignment="1">
      <alignment horizontal="center" vertical="center" wrapText="1"/>
    </xf>
    <xf numFmtId="4" fontId="68" fillId="0" borderId="29" xfId="1" applyNumberFormat="1" applyFont="1" applyBorder="1" applyAlignment="1">
      <alignment horizontal="center" vertical="center" wrapText="1"/>
    </xf>
    <xf numFmtId="4" fontId="7" fillId="7" borderId="1" xfId="1" applyNumberFormat="1" applyFont="1" applyFill="1" applyAlignment="1">
      <alignment horizontal="left" wrapText="1"/>
    </xf>
    <xf numFmtId="171" fontId="39" fillId="7" borderId="19" xfId="1" applyNumberFormat="1" applyFont="1" applyFill="1" applyBorder="1" applyAlignment="1">
      <alignment horizontal="center" vertical="center"/>
    </xf>
    <xf numFmtId="171" fontId="39" fillId="7" borderId="24" xfId="1" applyNumberFormat="1" applyFont="1" applyFill="1" applyBorder="1" applyAlignment="1">
      <alignment horizontal="center" vertical="center"/>
    </xf>
    <xf numFmtId="171" fontId="39" fillId="7" borderId="1" xfId="1" applyNumberFormat="1" applyFont="1" applyFill="1" applyAlignment="1">
      <alignment horizontal="center" vertical="center"/>
    </xf>
    <xf numFmtId="171" fontId="39" fillId="7" borderId="26" xfId="1" applyNumberFormat="1" applyFont="1" applyFill="1" applyBorder="1" applyAlignment="1">
      <alignment horizontal="center" vertical="center"/>
    </xf>
    <xf numFmtId="0" fontId="0" fillId="9" borderId="41" xfId="0" applyFill="1" applyBorder="1" applyAlignment="1">
      <alignment horizontal="left" wrapText="1"/>
    </xf>
    <xf numFmtId="0" fontId="0" fillId="9" borderId="42" xfId="0" applyFill="1" applyBorder="1" applyAlignment="1">
      <alignment horizontal="left" wrapText="1"/>
    </xf>
    <xf numFmtId="0" fontId="55" fillId="0" borderId="1" xfId="0" applyFont="1" applyBorder="1" applyAlignment="1" applyProtection="1">
      <alignment horizontal="center" vertical="center"/>
      <protection locked="0"/>
    </xf>
    <xf numFmtId="0" fontId="55" fillId="0" borderId="14" xfId="0" applyFont="1" applyBorder="1" applyAlignment="1" applyProtection="1">
      <alignment horizontal="center" vertical="center"/>
      <protection locked="0"/>
    </xf>
    <xf numFmtId="0" fontId="49" fillId="0" borderId="43" xfId="0" applyFont="1" applyBorder="1" applyAlignment="1">
      <alignment horizontal="left" vertical="center" wrapText="1"/>
    </xf>
    <xf numFmtId="0" fontId="49" fillId="0" borderId="44" xfId="0" applyFont="1" applyBorder="1" applyAlignment="1">
      <alignment horizontal="left" vertical="center" wrapText="1"/>
    </xf>
    <xf numFmtId="0" fontId="49" fillId="0" borderId="46" xfId="0" applyFont="1" applyBorder="1" applyAlignment="1">
      <alignment horizontal="left" vertical="center" wrapText="1"/>
    </xf>
    <xf numFmtId="0" fontId="49" fillId="0" borderId="43" xfId="0" applyFont="1" applyBorder="1" applyAlignment="1">
      <alignment horizontal="center" vertical="center" wrapText="1"/>
    </xf>
    <xf numFmtId="0" fontId="49" fillId="0" borderId="44" xfId="0" applyFont="1" applyBorder="1" applyAlignment="1">
      <alignment horizontal="center" vertical="center" wrapText="1"/>
    </xf>
    <xf numFmtId="0" fontId="49" fillId="0" borderId="46" xfId="0" applyFont="1" applyBorder="1" applyAlignment="1">
      <alignment horizontal="center" vertical="center" wrapText="1"/>
    </xf>
    <xf numFmtId="0" fontId="50" fillId="10" borderId="41" xfId="0" applyFont="1" applyFill="1" applyBorder="1" applyAlignment="1">
      <alignment horizontal="center" vertical="top" wrapText="1"/>
    </xf>
    <xf numFmtId="0" fontId="50" fillId="10" borderId="42" xfId="0" applyFont="1" applyFill="1" applyBorder="1" applyAlignment="1">
      <alignment horizontal="center" vertical="top" wrapText="1"/>
    </xf>
    <xf numFmtId="0" fontId="0" fillId="11" borderId="41" xfId="0" applyFill="1" applyBorder="1" applyAlignment="1">
      <alignment horizontal="left" wrapText="1"/>
    </xf>
    <xf numFmtId="0" fontId="0" fillId="11" borderId="8" xfId="0" applyFill="1" applyBorder="1" applyAlignment="1">
      <alignment horizontal="left" wrapText="1"/>
    </xf>
    <xf numFmtId="0" fontId="0" fillId="11" borderId="42" xfId="0" applyFill="1" applyBorder="1" applyAlignment="1">
      <alignment horizontal="left" wrapText="1"/>
    </xf>
    <xf numFmtId="0" fontId="0" fillId="9" borderId="8" xfId="0" applyFill="1" applyBorder="1" applyAlignment="1">
      <alignment horizontal="left" wrapText="1"/>
    </xf>
  </cellXfs>
  <cellStyles count="14">
    <cellStyle name="Bom 2" xfId="5" xr:uid="{00000000-0005-0000-0000-000000000000}"/>
    <cellStyle name="Normal" xfId="0" builtinId="0"/>
    <cellStyle name="Normal 10 2" xfId="9" xr:uid="{00000000-0005-0000-0000-000003000000}"/>
    <cellStyle name="Normal 2" xfId="1" xr:uid="{00000000-0005-0000-0000-000004000000}"/>
    <cellStyle name="Normal 2 2" xfId="2" xr:uid="{00000000-0005-0000-0000-000005000000}"/>
    <cellStyle name="Normal 3" xfId="10" xr:uid="{00000000-0005-0000-0000-000006000000}"/>
    <cellStyle name="Normal 4" xfId="7" xr:uid="{00000000-0005-0000-0000-000007000000}"/>
    <cellStyle name="Normal 5" xfId="13" xr:uid="{C9A28AF5-1FF0-45D6-941E-D6C039D5BA76}"/>
    <cellStyle name="Porcentagem" xfId="8" builtinId="5"/>
    <cellStyle name="Porcentagem 2" xfId="4" xr:uid="{00000000-0005-0000-0000-000009000000}"/>
    <cellStyle name="Porcentagem 3" xfId="11" xr:uid="{00000000-0005-0000-0000-00000A000000}"/>
    <cellStyle name="Ruim 2" xfId="6" xr:uid="{00000000-0005-0000-0000-00000B000000}"/>
    <cellStyle name="Vírgula 2" xfId="3" xr:uid="{00000000-0005-0000-0000-00000D000000}"/>
    <cellStyle name="Vírgula 3" xfId="12" xr:uid="{00000000-0005-0000-0000-00000E000000}"/>
  </cellStyles>
  <dxfs count="0"/>
  <tableStyles count="0" defaultTableStyle="TableStyleMedium2" defaultPivotStyle="PivotStyleLight16"/>
  <colors>
    <mruColors>
      <color rgb="FF008A00"/>
      <color rgb="FF00CC00"/>
      <color rgb="FF009900"/>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714376</xdr:colOff>
      <xdr:row>1</xdr:row>
      <xdr:rowOff>93484</xdr:rowOff>
    </xdr:from>
    <xdr:to>
      <xdr:col>5</xdr:col>
      <xdr:colOff>352425</xdr:colOff>
      <xdr:row>4</xdr:row>
      <xdr:rowOff>138578</xdr:rowOff>
    </xdr:to>
    <xdr:pic>
      <xdr:nvPicPr>
        <xdr:cNvPr id="6" name="Imagem 5">
          <a:extLst>
            <a:ext uri="{FF2B5EF4-FFF2-40B4-BE49-F238E27FC236}">
              <a16:creationId xmlns:a16="http://schemas.microsoft.com/office/drawing/2014/main" id="{6B938F77-EB7C-D3C1-5E57-65CDADCBF6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8376" y="255409"/>
          <a:ext cx="1924049" cy="530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142875</xdr:colOff>
      <xdr:row>0</xdr:row>
      <xdr:rowOff>95250</xdr:rowOff>
    </xdr:from>
    <xdr:to>
      <xdr:col>1</xdr:col>
      <xdr:colOff>152400</xdr:colOff>
      <xdr:row>5</xdr:row>
      <xdr:rowOff>57150</xdr:rowOff>
    </xdr:to>
    <xdr:pic>
      <xdr:nvPicPr>
        <xdr:cNvPr id="7" name="Imagem 6" descr="UFSM - Universidade Federal de Santa Maria">
          <a:extLst>
            <a:ext uri="{FF2B5EF4-FFF2-40B4-BE49-F238E27FC236}">
              <a16:creationId xmlns:a16="http://schemas.microsoft.com/office/drawing/2014/main" id="{8B728EBB-37C2-BB9E-B2C2-6D79F10AD3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95250"/>
          <a:ext cx="77152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14</xdr:row>
      <xdr:rowOff>0</xdr:rowOff>
    </xdr:from>
    <xdr:to>
      <xdr:col>13</xdr:col>
      <xdr:colOff>304800</xdr:colOff>
      <xdr:row>15</xdr:row>
      <xdr:rowOff>142875</xdr:rowOff>
    </xdr:to>
    <xdr:sp macro="" textlink="">
      <xdr:nvSpPr>
        <xdr:cNvPr id="6151" name="AutoShape 7" descr="Álbum de Memórias - HUSM 50 Anos">
          <a:extLst>
            <a:ext uri="{FF2B5EF4-FFF2-40B4-BE49-F238E27FC236}">
              <a16:creationId xmlns:a16="http://schemas.microsoft.com/office/drawing/2014/main" id="{CBB95196-6008-E9EF-0F8F-379EF2630092}"/>
            </a:ext>
          </a:extLst>
        </xdr:cNvPr>
        <xdr:cNvSpPr>
          <a:spLocks noChangeAspect="1" noChangeArrowheads="1"/>
        </xdr:cNvSpPr>
      </xdr:nvSpPr>
      <xdr:spPr bwMode="auto">
        <a:xfrm>
          <a:off x="1030605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447675</xdr:colOff>
      <xdr:row>0</xdr:row>
      <xdr:rowOff>123825</xdr:rowOff>
    </xdr:from>
    <xdr:to>
      <xdr:col>2</xdr:col>
      <xdr:colOff>316584</xdr:colOff>
      <xdr:row>5</xdr:row>
      <xdr:rowOff>28575</xdr:rowOff>
    </xdr:to>
    <xdr:pic>
      <xdr:nvPicPr>
        <xdr:cNvPr id="8" name="Imagem 7" descr="HUSM alerta sobre golpe por telefone envolvendo cobranças extras para  pacientes - Alcir 61">
          <a:extLst>
            <a:ext uri="{FF2B5EF4-FFF2-40B4-BE49-F238E27FC236}">
              <a16:creationId xmlns:a16="http://schemas.microsoft.com/office/drawing/2014/main" id="{4CCD556C-75A8-852E-70D5-34CF2A8A552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23825"/>
          <a:ext cx="630909"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28576</xdr:colOff>
      <xdr:row>28</xdr:row>
      <xdr:rowOff>85725</xdr:rowOff>
    </xdr:from>
    <xdr:to>
      <xdr:col>2</xdr:col>
      <xdr:colOff>895351</xdr:colOff>
      <xdr:row>30</xdr:row>
      <xdr:rowOff>171842</xdr:rowOff>
    </xdr:to>
    <xdr:pic>
      <xdr:nvPicPr>
        <xdr:cNvPr id="3" name="Imagem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639764" y="5943600"/>
          <a:ext cx="2327275" cy="467117"/>
        </a:xfrm>
        <a:prstGeom prst="rect">
          <a:avLst/>
        </a:prstGeom>
      </xdr:spPr>
    </xdr:pic>
    <xdr:clientData/>
  </xdr:twoCellAnchor>
  <xdr:oneCellAnchor>
    <xdr:from>
      <xdr:col>7</xdr:col>
      <xdr:colOff>1346201</xdr:colOff>
      <xdr:row>19</xdr:row>
      <xdr:rowOff>77788</xdr:rowOff>
    </xdr:from>
    <xdr:ext cx="2327275" cy="467117"/>
    <xdr:pic>
      <xdr:nvPicPr>
        <xdr:cNvPr id="6" name="Imagem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stretch>
          <a:fillRect/>
        </a:stretch>
      </xdr:blipFill>
      <xdr:spPr>
        <a:xfrm>
          <a:off x="7743826" y="4062413"/>
          <a:ext cx="2327275" cy="46711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1270507</xdr:colOff>
      <xdr:row>4</xdr:row>
      <xdr:rowOff>31241</xdr:rowOff>
    </xdr:from>
    <xdr:ext cx="2671572" cy="108204"/>
    <xdr:pic>
      <xdr:nvPicPr>
        <xdr:cNvPr id="20" name="image3.png">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3907" y="31241"/>
          <a:ext cx="2671572" cy="108204"/>
        </a:xfrm>
        <a:prstGeom prst="rect">
          <a:avLst/>
        </a:prstGeom>
      </xdr:spPr>
    </xdr:pic>
    <xdr:clientData/>
  </xdr:oneCellAnchor>
  <xdr:oneCellAnchor>
    <xdr:from>
      <xdr:col>2</xdr:col>
      <xdr:colOff>4444</xdr:colOff>
      <xdr:row>8</xdr:row>
      <xdr:rowOff>51053</xdr:rowOff>
    </xdr:from>
    <xdr:ext cx="574675" cy="88900"/>
    <xdr:grpSp>
      <xdr:nvGrpSpPr>
        <xdr:cNvPr id="21" name="Group 5">
          <a:extLst>
            <a:ext uri="{FF2B5EF4-FFF2-40B4-BE49-F238E27FC236}">
              <a16:creationId xmlns:a16="http://schemas.microsoft.com/office/drawing/2014/main" id="{00000000-0008-0000-0500-000015000000}"/>
            </a:ext>
          </a:extLst>
        </xdr:cNvPr>
        <xdr:cNvGrpSpPr/>
      </xdr:nvGrpSpPr>
      <xdr:grpSpPr>
        <a:xfrm>
          <a:off x="2947669" y="1575053"/>
          <a:ext cx="574675" cy="88900"/>
          <a:chOff x="0" y="0"/>
          <a:chExt cx="574675" cy="88900"/>
        </a:xfrm>
      </xdr:grpSpPr>
      <xdr:pic>
        <xdr:nvPicPr>
          <xdr:cNvPr id="22" name="image4.png">
            <a:extLst>
              <a:ext uri="{FF2B5EF4-FFF2-40B4-BE49-F238E27FC236}">
                <a16:creationId xmlns:a16="http://schemas.microsoft.com/office/drawing/2014/main" id="{00000000-0008-0000-05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448056" cy="88392"/>
          </a:xfrm>
          <a:prstGeom prst="rect">
            <a:avLst/>
          </a:prstGeom>
        </xdr:spPr>
      </xdr:pic>
      <xdr:sp macro="" textlink="">
        <xdr:nvSpPr>
          <xdr:cNvPr id="23" name="Shape 7">
            <a:extLst>
              <a:ext uri="{FF2B5EF4-FFF2-40B4-BE49-F238E27FC236}">
                <a16:creationId xmlns:a16="http://schemas.microsoft.com/office/drawing/2014/main" id="{00000000-0008-0000-0500-000017000000}"/>
              </a:ext>
            </a:extLst>
          </xdr:cNvPr>
          <xdr:cNvSpPr/>
        </xdr:nvSpPr>
        <xdr:spPr>
          <a:xfrm>
            <a:off x="486155" y="0"/>
            <a:ext cx="88900" cy="86995"/>
          </a:xfrm>
          <a:custGeom>
            <a:avLst/>
            <a:gdLst/>
            <a:ahLst/>
            <a:cxnLst/>
            <a:rect l="0" t="0" r="0" b="0"/>
            <a:pathLst>
              <a:path w="88900" h="86995">
                <a:moveTo>
                  <a:pt x="22860" y="83820"/>
                </a:moveTo>
                <a:lnTo>
                  <a:pt x="3048" y="83820"/>
                </a:lnTo>
                <a:lnTo>
                  <a:pt x="6096" y="82296"/>
                </a:lnTo>
                <a:lnTo>
                  <a:pt x="7620" y="80772"/>
                </a:lnTo>
                <a:lnTo>
                  <a:pt x="9144" y="77724"/>
                </a:lnTo>
                <a:lnTo>
                  <a:pt x="12192" y="73152"/>
                </a:lnTo>
                <a:lnTo>
                  <a:pt x="15240" y="67056"/>
                </a:lnTo>
                <a:lnTo>
                  <a:pt x="44196" y="0"/>
                </a:lnTo>
                <a:lnTo>
                  <a:pt x="45720" y="0"/>
                </a:lnTo>
                <a:lnTo>
                  <a:pt x="58589" y="28956"/>
                </a:lnTo>
                <a:lnTo>
                  <a:pt x="36576" y="28956"/>
                </a:lnTo>
                <a:lnTo>
                  <a:pt x="24384" y="57912"/>
                </a:lnTo>
                <a:lnTo>
                  <a:pt x="71458" y="57912"/>
                </a:lnTo>
                <a:lnTo>
                  <a:pt x="73490" y="62484"/>
                </a:lnTo>
                <a:lnTo>
                  <a:pt x="22860" y="62484"/>
                </a:lnTo>
                <a:lnTo>
                  <a:pt x="18288" y="70104"/>
                </a:lnTo>
                <a:lnTo>
                  <a:pt x="16764" y="73152"/>
                </a:lnTo>
                <a:lnTo>
                  <a:pt x="16764" y="79248"/>
                </a:lnTo>
                <a:lnTo>
                  <a:pt x="19812" y="82296"/>
                </a:lnTo>
                <a:lnTo>
                  <a:pt x="21336" y="82296"/>
                </a:lnTo>
                <a:lnTo>
                  <a:pt x="22860" y="83820"/>
                </a:lnTo>
                <a:close/>
              </a:path>
              <a:path w="88900" h="86995">
                <a:moveTo>
                  <a:pt x="71458" y="57912"/>
                </a:moveTo>
                <a:lnTo>
                  <a:pt x="50292" y="57912"/>
                </a:lnTo>
                <a:lnTo>
                  <a:pt x="36576" y="28956"/>
                </a:lnTo>
                <a:lnTo>
                  <a:pt x="58589" y="28956"/>
                </a:lnTo>
                <a:lnTo>
                  <a:pt x="71458" y="57912"/>
                </a:lnTo>
                <a:close/>
              </a:path>
              <a:path w="88900" h="86995">
                <a:moveTo>
                  <a:pt x="86868" y="83820"/>
                </a:moveTo>
                <a:lnTo>
                  <a:pt x="56388" y="83820"/>
                </a:lnTo>
                <a:lnTo>
                  <a:pt x="56388" y="82296"/>
                </a:lnTo>
                <a:lnTo>
                  <a:pt x="57912" y="82296"/>
                </a:lnTo>
                <a:lnTo>
                  <a:pt x="57912" y="74676"/>
                </a:lnTo>
                <a:lnTo>
                  <a:pt x="56388" y="73152"/>
                </a:lnTo>
                <a:lnTo>
                  <a:pt x="51816" y="62484"/>
                </a:lnTo>
                <a:lnTo>
                  <a:pt x="73490" y="62484"/>
                </a:lnTo>
                <a:lnTo>
                  <a:pt x="76200" y="68580"/>
                </a:lnTo>
                <a:lnTo>
                  <a:pt x="79248" y="76200"/>
                </a:lnTo>
                <a:lnTo>
                  <a:pt x="80772" y="79248"/>
                </a:lnTo>
                <a:lnTo>
                  <a:pt x="83820" y="82296"/>
                </a:lnTo>
                <a:lnTo>
                  <a:pt x="86868" y="83820"/>
                </a:lnTo>
                <a:close/>
              </a:path>
              <a:path w="88900" h="86995">
                <a:moveTo>
                  <a:pt x="27432" y="86868"/>
                </a:moveTo>
                <a:lnTo>
                  <a:pt x="0" y="86868"/>
                </a:lnTo>
                <a:lnTo>
                  <a:pt x="0" y="83820"/>
                </a:lnTo>
                <a:lnTo>
                  <a:pt x="27432" y="83820"/>
                </a:lnTo>
                <a:lnTo>
                  <a:pt x="27432" y="86868"/>
                </a:lnTo>
                <a:close/>
              </a:path>
              <a:path w="88900" h="86995">
                <a:moveTo>
                  <a:pt x="88392" y="86868"/>
                </a:moveTo>
                <a:lnTo>
                  <a:pt x="48768" y="86868"/>
                </a:lnTo>
                <a:lnTo>
                  <a:pt x="48768" y="83820"/>
                </a:lnTo>
                <a:lnTo>
                  <a:pt x="88392" y="83820"/>
                </a:lnTo>
                <a:lnTo>
                  <a:pt x="88392" y="86868"/>
                </a:lnTo>
                <a:close/>
              </a:path>
            </a:pathLst>
          </a:custGeom>
          <a:solidFill>
            <a:srgbClr val="FFFFFF"/>
          </a:solidFill>
        </xdr:spPr>
      </xdr:sp>
    </xdr:grpSp>
    <xdr:clientData/>
  </xdr:oneCellAnchor>
  <xdr:oneCellAnchor>
    <xdr:from>
      <xdr:col>1</xdr:col>
      <xdr:colOff>607567</xdr:colOff>
      <xdr:row>19</xdr:row>
      <xdr:rowOff>51053</xdr:rowOff>
    </xdr:from>
    <xdr:ext cx="565785" cy="88900"/>
    <xdr:grpSp>
      <xdr:nvGrpSpPr>
        <xdr:cNvPr id="24" name="Group 8">
          <a:extLst>
            <a:ext uri="{FF2B5EF4-FFF2-40B4-BE49-F238E27FC236}">
              <a16:creationId xmlns:a16="http://schemas.microsoft.com/office/drawing/2014/main" id="{00000000-0008-0000-0500-000018000000}"/>
            </a:ext>
          </a:extLst>
        </xdr:cNvPr>
        <xdr:cNvGrpSpPr/>
      </xdr:nvGrpSpPr>
      <xdr:grpSpPr>
        <a:xfrm>
          <a:off x="1217167" y="3670553"/>
          <a:ext cx="565785" cy="88900"/>
          <a:chOff x="0" y="0"/>
          <a:chExt cx="565785" cy="88900"/>
        </a:xfrm>
      </xdr:grpSpPr>
      <xdr:pic>
        <xdr:nvPicPr>
          <xdr:cNvPr id="25" name="image5.png">
            <a:extLst>
              <a:ext uri="{FF2B5EF4-FFF2-40B4-BE49-F238E27FC236}">
                <a16:creationId xmlns:a16="http://schemas.microsoft.com/office/drawing/2014/main" id="{00000000-0008-0000-0500-00001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448056" cy="88392"/>
          </a:xfrm>
          <a:prstGeom prst="rect">
            <a:avLst/>
          </a:prstGeom>
        </xdr:spPr>
      </xdr:pic>
      <xdr:sp macro="" textlink="">
        <xdr:nvSpPr>
          <xdr:cNvPr id="26" name="Shape 10">
            <a:extLst>
              <a:ext uri="{FF2B5EF4-FFF2-40B4-BE49-F238E27FC236}">
                <a16:creationId xmlns:a16="http://schemas.microsoft.com/office/drawing/2014/main" id="{00000000-0008-0000-0500-00001A000000}"/>
              </a:ext>
            </a:extLst>
          </xdr:cNvPr>
          <xdr:cNvSpPr/>
        </xdr:nvSpPr>
        <xdr:spPr>
          <a:xfrm>
            <a:off x="487680" y="3047"/>
            <a:ext cx="78105" cy="83820"/>
          </a:xfrm>
          <a:custGeom>
            <a:avLst/>
            <a:gdLst/>
            <a:ahLst/>
            <a:cxnLst/>
            <a:rect l="0" t="0" r="0" b="0"/>
            <a:pathLst>
              <a:path w="78105" h="83820">
                <a:moveTo>
                  <a:pt x="32004" y="76200"/>
                </a:moveTo>
                <a:lnTo>
                  <a:pt x="12192" y="76200"/>
                </a:lnTo>
                <a:lnTo>
                  <a:pt x="12192" y="6096"/>
                </a:lnTo>
                <a:lnTo>
                  <a:pt x="10668" y="6096"/>
                </a:lnTo>
                <a:lnTo>
                  <a:pt x="10668" y="4572"/>
                </a:lnTo>
                <a:lnTo>
                  <a:pt x="9144" y="3048"/>
                </a:lnTo>
                <a:lnTo>
                  <a:pt x="7620" y="3048"/>
                </a:lnTo>
                <a:lnTo>
                  <a:pt x="6096" y="1524"/>
                </a:lnTo>
                <a:lnTo>
                  <a:pt x="0" y="1524"/>
                </a:lnTo>
                <a:lnTo>
                  <a:pt x="0" y="0"/>
                </a:lnTo>
                <a:lnTo>
                  <a:pt x="56388" y="0"/>
                </a:lnTo>
                <a:lnTo>
                  <a:pt x="60960" y="1524"/>
                </a:lnTo>
                <a:lnTo>
                  <a:pt x="64008" y="3048"/>
                </a:lnTo>
                <a:lnTo>
                  <a:pt x="66294" y="4572"/>
                </a:lnTo>
                <a:lnTo>
                  <a:pt x="32004" y="4572"/>
                </a:lnTo>
                <a:lnTo>
                  <a:pt x="32004" y="36576"/>
                </a:lnTo>
                <a:lnTo>
                  <a:pt x="60960" y="36576"/>
                </a:lnTo>
                <a:lnTo>
                  <a:pt x="53340" y="38100"/>
                </a:lnTo>
                <a:lnTo>
                  <a:pt x="62484" y="41148"/>
                </a:lnTo>
                <a:lnTo>
                  <a:pt x="32004" y="41148"/>
                </a:lnTo>
                <a:lnTo>
                  <a:pt x="32004" y="76200"/>
                </a:lnTo>
                <a:close/>
              </a:path>
              <a:path w="78105" h="83820">
                <a:moveTo>
                  <a:pt x="60960" y="36576"/>
                </a:moveTo>
                <a:lnTo>
                  <a:pt x="41148" y="36576"/>
                </a:lnTo>
                <a:lnTo>
                  <a:pt x="47244" y="33528"/>
                </a:lnTo>
                <a:lnTo>
                  <a:pt x="48768" y="32004"/>
                </a:lnTo>
                <a:lnTo>
                  <a:pt x="50292" y="28956"/>
                </a:lnTo>
                <a:lnTo>
                  <a:pt x="51816" y="27432"/>
                </a:lnTo>
                <a:lnTo>
                  <a:pt x="53340" y="24384"/>
                </a:lnTo>
                <a:lnTo>
                  <a:pt x="53340" y="16764"/>
                </a:lnTo>
                <a:lnTo>
                  <a:pt x="50292" y="10668"/>
                </a:lnTo>
                <a:lnTo>
                  <a:pt x="47244" y="7620"/>
                </a:lnTo>
                <a:lnTo>
                  <a:pt x="41148" y="4572"/>
                </a:lnTo>
                <a:lnTo>
                  <a:pt x="66294" y="4572"/>
                </a:lnTo>
                <a:lnTo>
                  <a:pt x="68580" y="6096"/>
                </a:lnTo>
                <a:lnTo>
                  <a:pt x="70104" y="9144"/>
                </a:lnTo>
                <a:lnTo>
                  <a:pt x="73152" y="12192"/>
                </a:lnTo>
                <a:lnTo>
                  <a:pt x="73152" y="24384"/>
                </a:lnTo>
                <a:lnTo>
                  <a:pt x="71628" y="27432"/>
                </a:lnTo>
                <a:lnTo>
                  <a:pt x="68580" y="30480"/>
                </a:lnTo>
                <a:lnTo>
                  <a:pt x="67056" y="35052"/>
                </a:lnTo>
                <a:lnTo>
                  <a:pt x="60960" y="36576"/>
                </a:lnTo>
                <a:close/>
              </a:path>
              <a:path w="78105" h="83820">
                <a:moveTo>
                  <a:pt x="42672" y="83820"/>
                </a:moveTo>
                <a:lnTo>
                  <a:pt x="0" y="83820"/>
                </a:lnTo>
                <a:lnTo>
                  <a:pt x="0" y="80772"/>
                </a:lnTo>
                <a:lnTo>
                  <a:pt x="6096" y="80772"/>
                </a:lnTo>
                <a:lnTo>
                  <a:pt x="7620" y="79248"/>
                </a:lnTo>
                <a:lnTo>
                  <a:pt x="41148" y="79248"/>
                </a:lnTo>
                <a:lnTo>
                  <a:pt x="50292" y="74676"/>
                </a:lnTo>
                <a:lnTo>
                  <a:pt x="51816" y="73152"/>
                </a:lnTo>
                <a:lnTo>
                  <a:pt x="56388" y="64008"/>
                </a:lnTo>
                <a:lnTo>
                  <a:pt x="56388" y="56388"/>
                </a:lnTo>
                <a:lnTo>
                  <a:pt x="51816" y="47244"/>
                </a:lnTo>
                <a:lnTo>
                  <a:pt x="48768" y="44196"/>
                </a:lnTo>
                <a:lnTo>
                  <a:pt x="45720" y="44196"/>
                </a:lnTo>
                <a:lnTo>
                  <a:pt x="42672" y="42672"/>
                </a:lnTo>
                <a:lnTo>
                  <a:pt x="38100" y="41148"/>
                </a:lnTo>
                <a:lnTo>
                  <a:pt x="62484" y="41148"/>
                </a:lnTo>
                <a:lnTo>
                  <a:pt x="67056" y="42672"/>
                </a:lnTo>
                <a:lnTo>
                  <a:pt x="70104" y="45720"/>
                </a:lnTo>
                <a:lnTo>
                  <a:pt x="74676" y="48768"/>
                </a:lnTo>
                <a:lnTo>
                  <a:pt x="77724" y="53340"/>
                </a:lnTo>
                <a:lnTo>
                  <a:pt x="77724" y="65532"/>
                </a:lnTo>
                <a:lnTo>
                  <a:pt x="51244" y="83272"/>
                </a:lnTo>
                <a:lnTo>
                  <a:pt x="42672" y="83820"/>
                </a:lnTo>
                <a:close/>
              </a:path>
              <a:path w="78105" h="83820">
                <a:moveTo>
                  <a:pt x="36576" y="79248"/>
                </a:moveTo>
                <a:lnTo>
                  <a:pt x="9144" y="79248"/>
                </a:lnTo>
                <a:lnTo>
                  <a:pt x="10668" y="77724"/>
                </a:lnTo>
                <a:lnTo>
                  <a:pt x="10668" y="76200"/>
                </a:lnTo>
                <a:lnTo>
                  <a:pt x="33528" y="76200"/>
                </a:lnTo>
                <a:lnTo>
                  <a:pt x="33528" y="77724"/>
                </a:lnTo>
                <a:lnTo>
                  <a:pt x="36576" y="79248"/>
                </a:lnTo>
                <a:close/>
              </a:path>
            </a:pathLst>
          </a:custGeom>
          <a:solidFill>
            <a:srgbClr val="FFFFFF"/>
          </a:solidFill>
        </xdr:spPr>
      </xdr:sp>
    </xdr:grpSp>
    <xdr:clientData/>
  </xdr:oneCellAnchor>
  <xdr:oneCellAnchor>
    <xdr:from>
      <xdr:col>2</xdr:col>
      <xdr:colOff>4444</xdr:colOff>
      <xdr:row>31</xdr:row>
      <xdr:rowOff>51053</xdr:rowOff>
    </xdr:from>
    <xdr:ext cx="570230" cy="88900"/>
    <xdr:grpSp>
      <xdr:nvGrpSpPr>
        <xdr:cNvPr id="27" name="Group 11">
          <a:extLst>
            <a:ext uri="{FF2B5EF4-FFF2-40B4-BE49-F238E27FC236}">
              <a16:creationId xmlns:a16="http://schemas.microsoft.com/office/drawing/2014/main" id="{00000000-0008-0000-0500-00001B000000}"/>
            </a:ext>
          </a:extLst>
        </xdr:cNvPr>
        <xdr:cNvGrpSpPr/>
      </xdr:nvGrpSpPr>
      <xdr:grpSpPr>
        <a:xfrm>
          <a:off x="2947669" y="5956553"/>
          <a:ext cx="570230" cy="88900"/>
          <a:chOff x="0" y="0"/>
          <a:chExt cx="570230" cy="88900"/>
        </a:xfrm>
      </xdr:grpSpPr>
      <xdr:pic>
        <xdr:nvPicPr>
          <xdr:cNvPr id="28" name="image6.png">
            <a:extLst>
              <a:ext uri="{FF2B5EF4-FFF2-40B4-BE49-F238E27FC236}">
                <a16:creationId xmlns:a16="http://schemas.microsoft.com/office/drawing/2014/main" id="{00000000-0008-0000-05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448056" cy="88392"/>
          </a:xfrm>
          <a:prstGeom prst="rect">
            <a:avLst/>
          </a:prstGeom>
        </xdr:spPr>
      </xdr:pic>
      <xdr:sp macro="" textlink="">
        <xdr:nvSpPr>
          <xdr:cNvPr id="29" name="Shape 13">
            <a:extLst>
              <a:ext uri="{FF2B5EF4-FFF2-40B4-BE49-F238E27FC236}">
                <a16:creationId xmlns:a16="http://schemas.microsoft.com/office/drawing/2014/main" id="{00000000-0008-0000-0500-00001D000000}"/>
              </a:ext>
            </a:extLst>
          </xdr:cNvPr>
          <xdr:cNvSpPr/>
        </xdr:nvSpPr>
        <xdr:spPr>
          <a:xfrm>
            <a:off x="490727" y="0"/>
            <a:ext cx="79375" cy="88900"/>
          </a:xfrm>
          <a:custGeom>
            <a:avLst/>
            <a:gdLst/>
            <a:ahLst/>
            <a:cxnLst/>
            <a:rect l="0" t="0" r="0" b="0"/>
            <a:pathLst>
              <a:path w="79375" h="88900">
                <a:moveTo>
                  <a:pt x="51816" y="88392"/>
                </a:moveTo>
                <a:lnTo>
                  <a:pt x="36576" y="88392"/>
                </a:lnTo>
                <a:lnTo>
                  <a:pt x="28956" y="86868"/>
                </a:lnTo>
                <a:lnTo>
                  <a:pt x="21336" y="82296"/>
                </a:lnTo>
                <a:lnTo>
                  <a:pt x="13716" y="79248"/>
                </a:lnTo>
                <a:lnTo>
                  <a:pt x="9144" y="74676"/>
                </a:lnTo>
                <a:lnTo>
                  <a:pt x="4572" y="67056"/>
                </a:lnTo>
                <a:lnTo>
                  <a:pt x="1524" y="60960"/>
                </a:lnTo>
                <a:lnTo>
                  <a:pt x="0" y="53340"/>
                </a:lnTo>
                <a:lnTo>
                  <a:pt x="0" y="38100"/>
                </a:lnTo>
                <a:lnTo>
                  <a:pt x="22860" y="6096"/>
                </a:lnTo>
                <a:lnTo>
                  <a:pt x="38100" y="0"/>
                </a:lnTo>
                <a:lnTo>
                  <a:pt x="51816" y="0"/>
                </a:lnTo>
                <a:lnTo>
                  <a:pt x="57912" y="1524"/>
                </a:lnTo>
                <a:lnTo>
                  <a:pt x="64008" y="4572"/>
                </a:lnTo>
                <a:lnTo>
                  <a:pt x="68580" y="6096"/>
                </a:lnTo>
                <a:lnTo>
                  <a:pt x="44196" y="6096"/>
                </a:lnTo>
                <a:lnTo>
                  <a:pt x="39624" y="7620"/>
                </a:lnTo>
                <a:lnTo>
                  <a:pt x="30480" y="13716"/>
                </a:lnTo>
                <a:lnTo>
                  <a:pt x="27432" y="16764"/>
                </a:lnTo>
                <a:lnTo>
                  <a:pt x="25908" y="22860"/>
                </a:lnTo>
                <a:lnTo>
                  <a:pt x="22860" y="28956"/>
                </a:lnTo>
                <a:lnTo>
                  <a:pt x="21336" y="35052"/>
                </a:lnTo>
                <a:lnTo>
                  <a:pt x="21336" y="50292"/>
                </a:lnTo>
                <a:lnTo>
                  <a:pt x="42672" y="82296"/>
                </a:lnTo>
                <a:lnTo>
                  <a:pt x="68580" y="82296"/>
                </a:lnTo>
                <a:lnTo>
                  <a:pt x="62484" y="85344"/>
                </a:lnTo>
                <a:lnTo>
                  <a:pt x="57912" y="86868"/>
                </a:lnTo>
                <a:lnTo>
                  <a:pt x="51816" y="88392"/>
                </a:lnTo>
                <a:close/>
              </a:path>
              <a:path w="79375" h="88900">
                <a:moveTo>
                  <a:pt x="79248" y="28956"/>
                </a:moveTo>
                <a:lnTo>
                  <a:pt x="76200" y="28956"/>
                </a:lnTo>
                <a:lnTo>
                  <a:pt x="74676" y="21336"/>
                </a:lnTo>
                <a:lnTo>
                  <a:pt x="71628" y="16764"/>
                </a:lnTo>
                <a:lnTo>
                  <a:pt x="67056" y="12192"/>
                </a:lnTo>
                <a:lnTo>
                  <a:pt x="60960" y="7620"/>
                </a:lnTo>
                <a:lnTo>
                  <a:pt x="56388" y="6096"/>
                </a:lnTo>
                <a:lnTo>
                  <a:pt x="73152" y="6096"/>
                </a:lnTo>
                <a:lnTo>
                  <a:pt x="74676" y="4572"/>
                </a:lnTo>
                <a:lnTo>
                  <a:pt x="76200" y="4572"/>
                </a:lnTo>
                <a:lnTo>
                  <a:pt x="76200" y="0"/>
                </a:lnTo>
                <a:lnTo>
                  <a:pt x="79248" y="0"/>
                </a:lnTo>
                <a:lnTo>
                  <a:pt x="79248" y="28956"/>
                </a:lnTo>
                <a:close/>
              </a:path>
              <a:path w="79375" h="88900">
                <a:moveTo>
                  <a:pt x="68580" y="82296"/>
                </a:moveTo>
                <a:lnTo>
                  <a:pt x="54864" y="82296"/>
                </a:lnTo>
                <a:lnTo>
                  <a:pt x="64008" y="79248"/>
                </a:lnTo>
                <a:lnTo>
                  <a:pt x="73152" y="73152"/>
                </a:lnTo>
                <a:lnTo>
                  <a:pt x="77724" y="67056"/>
                </a:lnTo>
                <a:lnTo>
                  <a:pt x="77724" y="74676"/>
                </a:lnTo>
                <a:lnTo>
                  <a:pt x="73152" y="79248"/>
                </a:lnTo>
                <a:lnTo>
                  <a:pt x="68580" y="82296"/>
                </a:lnTo>
                <a:close/>
              </a:path>
            </a:pathLst>
          </a:custGeom>
          <a:solidFill>
            <a:srgbClr val="FFFFFF"/>
          </a:solidFill>
        </xdr:spPr>
      </xdr:sp>
    </xdr:grpSp>
    <xdr:clientData/>
  </xdr:oneCellAnchor>
  <xdr:oneCellAnchor>
    <xdr:from>
      <xdr:col>2</xdr:col>
      <xdr:colOff>4444</xdr:colOff>
      <xdr:row>38</xdr:row>
      <xdr:rowOff>51053</xdr:rowOff>
    </xdr:from>
    <xdr:ext cx="571500" cy="88900"/>
    <xdr:grpSp>
      <xdr:nvGrpSpPr>
        <xdr:cNvPr id="30" name="Group 14">
          <a:extLst>
            <a:ext uri="{FF2B5EF4-FFF2-40B4-BE49-F238E27FC236}">
              <a16:creationId xmlns:a16="http://schemas.microsoft.com/office/drawing/2014/main" id="{00000000-0008-0000-0500-00001E000000}"/>
            </a:ext>
          </a:extLst>
        </xdr:cNvPr>
        <xdr:cNvGrpSpPr/>
      </xdr:nvGrpSpPr>
      <xdr:grpSpPr>
        <a:xfrm>
          <a:off x="2947669" y="7290053"/>
          <a:ext cx="571500" cy="88900"/>
          <a:chOff x="0" y="0"/>
          <a:chExt cx="571500" cy="88900"/>
        </a:xfrm>
      </xdr:grpSpPr>
      <xdr:pic>
        <xdr:nvPicPr>
          <xdr:cNvPr id="31" name="image7.png">
            <a:extLst>
              <a:ext uri="{FF2B5EF4-FFF2-40B4-BE49-F238E27FC236}">
                <a16:creationId xmlns:a16="http://schemas.microsoft.com/office/drawing/2014/main" id="{00000000-0008-0000-0500-00001F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448056" cy="88392"/>
          </a:xfrm>
          <a:prstGeom prst="rect">
            <a:avLst/>
          </a:prstGeom>
        </xdr:spPr>
      </xdr:pic>
      <xdr:sp macro="" textlink="">
        <xdr:nvSpPr>
          <xdr:cNvPr id="32" name="Shape 16">
            <a:extLst>
              <a:ext uri="{FF2B5EF4-FFF2-40B4-BE49-F238E27FC236}">
                <a16:creationId xmlns:a16="http://schemas.microsoft.com/office/drawing/2014/main" id="{00000000-0008-0000-0500-000020000000}"/>
              </a:ext>
            </a:extLst>
          </xdr:cNvPr>
          <xdr:cNvSpPr/>
        </xdr:nvSpPr>
        <xdr:spPr>
          <a:xfrm>
            <a:off x="487680" y="3047"/>
            <a:ext cx="83820" cy="83820"/>
          </a:xfrm>
          <a:custGeom>
            <a:avLst/>
            <a:gdLst/>
            <a:ahLst/>
            <a:cxnLst/>
            <a:rect l="0" t="0" r="0" b="0"/>
            <a:pathLst>
              <a:path w="83820" h="83820">
                <a:moveTo>
                  <a:pt x="36576" y="79248"/>
                </a:moveTo>
                <a:lnTo>
                  <a:pt x="9144" y="79248"/>
                </a:lnTo>
                <a:lnTo>
                  <a:pt x="9144" y="77724"/>
                </a:lnTo>
                <a:lnTo>
                  <a:pt x="10668" y="76200"/>
                </a:lnTo>
                <a:lnTo>
                  <a:pt x="10668" y="4572"/>
                </a:lnTo>
                <a:lnTo>
                  <a:pt x="9144" y="3048"/>
                </a:lnTo>
                <a:lnTo>
                  <a:pt x="7620" y="3048"/>
                </a:lnTo>
                <a:lnTo>
                  <a:pt x="6096" y="1524"/>
                </a:lnTo>
                <a:lnTo>
                  <a:pt x="0" y="1524"/>
                </a:lnTo>
                <a:lnTo>
                  <a:pt x="0" y="0"/>
                </a:lnTo>
                <a:lnTo>
                  <a:pt x="54864" y="0"/>
                </a:lnTo>
                <a:lnTo>
                  <a:pt x="60960" y="3048"/>
                </a:lnTo>
                <a:lnTo>
                  <a:pt x="64770" y="4572"/>
                </a:lnTo>
                <a:lnTo>
                  <a:pt x="30480" y="4572"/>
                </a:lnTo>
                <a:lnTo>
                  <a:pt x="30480" y="73152"/>
                </a:lnTo>
                <a:lnTo>
                  <a:pt x="32004" y="74676"/>
                </a:lnTo>
                <a:lnTo>
                  <a:pt x="32004" y="77724"/>
                </a:lnTo>
                <a:lnTo>
                  <a:pt x="35052" y="77724"/>
                </a:lnTo>
                <a:lnTo>
                  <a:pt x="36576" y="79248"/>
                </a:lnTo>
                <a:close/>
              </a:path>
              <a:path w="83820" h="83820">
                <a:moveTo>
                  <a:pt x="42672" y="83820"/>
                </a:moveTo>
                <a:lnTo>
                  <a:pt x="0" y="83820"/>
                </a:lnTo>
                <a:lnTo>
                  <a:pt x="0" y="80772"/>
                </a:lnTo>
                <a:lnTo>
                  <a:pt x="6096" y="80772"/>
                </a:lnTo>
                <a:lnTo>
                  <a:pt x="7620" y="79248"/>
                </a:lnTo>
                <a:lnTo>
                  <a:pt x="45720" y="79248"/>
                </a:lnTo>
                <a:lnTo>
                  <a:pt x="50292" y="76200"/>
                </a:lnTo>
                <a:lnTo>
                  <a:pt x="53340" y="71628"/>
                </a:lnTo>
                <a:lnTo>
                  <a:pt x="57102" y="66246"/>
                </a:lnTo>
                <a:lnTo>
                  <a:pt x="59436" y="59436"/>
                </a:lnTo>
                <a:lnTo>
                  <a:pt x="60626" y="51482"/>
                </a:lnTo>
                <a:lnTo>
                  <a:pt x="60960" y="42672"/>
                </a:lnTo>
                <a:lnTo>
                  <a:pt x="60674" y="34337"/>
                </a:lnTo>
                <a:lnTo>
                  <a:pt x="45720" y="6096"/>
                </a:lnTo>
                <a:lnTo>
                  <a:pt x="42672" y="4572"/>
                </a:lnTo>
                <a:lnTo>
                  <a:pt x="64770" y="4572"/>
                </a:lnTo>
                <a:lnTo>
                  <a:pt x="68580" y="6096"/>
                </a:lnTo>
                <a:lnTo>
                  <a:pt x="74676" y="12192"/>
                </a:lnTo>
                <a:lnTo>
                  <a:pt x="77724" y="18288"/>
                </a:lnTo>
                <a:lnTo>
                  <a:pt x="82296" y="25908"/>
                </a:lnTo>
                <a:lnTo>
                  <a:pt x="83820" y="33528"/>
                </a:lnTo>
                <a:lnTo>
                  <a:pt x="83820" y="47244"/>
                </a:lnTo>
                <a:lnTo>
                  <a:pt x="62484" y="77724"/>
                </a:lnTo>
                <a:lnTo>
                  <a:pt x="59436" y="79248"/>
                </a:lnTo>
                <a:lnTo>
                  <a:pt x="54864" y="80772"/>
                </a:lnTo>
                <a:lnTo>
                  <a:pt x="48768" y="82296"/>
                </a:lnTo>
                <a:lnTo>
                  <a:pt x="45720" y="82296"/>
                </a:lnTo>
                <a:lnTo>
                  <a:pt x="42672" y="83820"/>
                </a:lnTo>
                <a:close/>
              </a:path>
            </a:pathLst>
          </a:custGeom>
          <a:solidFill>
            <a:srgbClr val="FFFFFF"/>
          </a:solidFill>
        </xdr:spPr>
      </xdr:sp>
    </xdr:grpSp>
    <xdr:clientData/>
  </xdr:oneCellAnchor>
  <xdr:oneCellAnchor>
    <xdr:from>
      <xdr:col>1</xdr:col>
      <xdr:colOff>974851</xdr:colOff>
      <xdr:row>42</xdr:row>
      <xdr:rowOff>49529</xdr:rowOff>
    </xdr:from>
    <xdr:ext cx="1056132" cy="114300"/>
    <xdr:pic>
      <xdr:nvPicPr>
        <xdr:cNvPr id="33" name="image8.png">
          <a:extLst>
            <a:ext uri="{FF2B5EF4-FFF2-40B4-BE49-F238E27FC236}">
              <a16:creationId xmlns:a16="http://schemas.microsoft.com/office/drawing/2014/main" id="{00000000-0008-0000-0500-000021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508251" y="7612379"/>
          <a:ext cx="1056132" cy="1143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ctec_3\drive_c\My%20Documents\Obras\Serra%20Talhada\My%20Documents\Obras\Serra%20Talhada\OBRAS\BR_316\PTRAB\PTrab8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tec_adj\c\Ten%20Reginaldo\OBRAS\BR-316\OBRAS\BR_316\PTRAB\PTrab89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ctec_3\drive_c\My%20Documents\Obras\BR-316%20300.000\OBRAS\BR_316\PTRAB\PTrab8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ctec_oca\drive%20c\PTRAB\modelo\fichas%20de%20composicao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bserhnet-my.sharepoint.com/Users/User/Desktop/PROJETOS/43_MURO%20DE%20CONTEN&#199;&#195;O/03_Projeto%20B&#225;sico/6.3.Anexo%20III%20-Or&#231;amento%20Descritivo/6.22PB006_Docs%20para%20licita&#231;&#227;o/22PB006_MAPA%20DE%20COTA&#199;&#213;ES_R01.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tassia.fanton\OneDrive%20-%20EBSERH\Compartilhada%20Setor\T&#193;SSIA\33_PROJETO%20B&#193;SICO%20CTMO%20CTCRIAC\Anexo%20III_Or&#231;amento\00_Planilhas\00_Editaveis\Planilhas%20Edit&#225;veis.xlsx" TargetMode="External"/><Relationship Id="rId1" Type="http://schemas.openxmlformats.org/officeDocument/2006/relationships/externalLinkPath" Target="file:///C:\Users\tassia.fanton\OneDrive%20-%20EBSERH\Compartilhada%20Setor\T&#193;SSIA\33_PROJETO%20B&#193;SICO%20CTMO%20CTCRIAC\Anexo%20III_Or&#231;amento\00_Planilhas\00_Editaveis\Planilhas%20Edit&#225;ve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Doc 01"/>
      <sheetName val="Doc 02"/>
      <sheetName val="Doc 03"/>
      <sheetName val="Doc 04"/>
      <sheetName val="F Rosto"/>
      <sheetName val="OOG"/>
      <sheetName val="Cust_Hor_Eqp_Vtr"/>
      <sheetName val="Custo de materiais"/>
      <sheetName val="custo de mão-de-obra"/>
      <sheetName val="M C R E Desp Pessoal"/>
      <sheetName val="M C R E Insumos objeto"/>
      <sheetName val="M C R E Manutenção"/>
      <sheetName val="M C R E Renovação da Frota"/>
      <sheetName val="M C R E Desp Indiretas"/>
      <sheetName val="Memo Cal Combs"/>
      <sheetName val="Dim das Eqps"/>
      <sheetName val="Cron Obra"/>
      <sheetName val="Dim Pessoal"/>
      <sheetName val="M C R ETerceirização"/>
      <sheetName val="MC Mâo O. Suplem"/>
      <sheetName val="Mem Calc Desp Estimadas"/>
      <sheetName val="Dim Eqp Vtr"/>
      <sheetName val="Cron Pessoal"/>
      <sheetName val="Cron EqpVtr"/>
      <sheetName val="Cron Material"/>
      <sheetName val="Cro Fis-Fin"/>
      <sheetName val="PT"/>
      <sheetName val="Prog_Sv"/>
      <sheetName val="mem"/>
      <sheetName val="MG"/>
      <sheetName val="GAL"/>
      <sheetName val="pf"/>
      <sheetName val="TB"/>
      <sheetName val="00-01"/>
      <sheetName val="07-15"/>
      <sheetName val="ev"/>
      <sheetName val="RotMRosa"/>
      <sheetName val="RotKm07"/>
      <sheetName val="Pontes"/>
      <sheetName val="mfc10x30cm"/>
      <sheetName val="pntcobra"/>
      <sheetName val="pntmarc"/>
      <sheetName val="pntpaul"/>
      <sheetName val="C-Mat E TRP"/>
      <sheetName val="limp-SMF"/>
      <sheetName val="corpbstc"/>
      <sheetName val="escmatjaz"/>
      <sheetName val="comp95"/>
      <sheetName val="regsubl"/>
      <sheetName val="sbase"/>
      <sheetName val="conc10mpa"/>
      <sheetName val="conc12mpa"/>
      <sheetName val="conc15mpa"/>
      <sheetName val="base"/>
      <sheetName val="solobase"/>
      <sheetName val="rempav"/>
      <sheetName val="stc01"/>
      <sheetName val="caiação"/>
      <sheetName val="remprof"/>
      <sheetName val="recrevaauq"/>
      <sheetName val="dar01"/>
      <sheetName val="pintura"/>
      <sheetName val="mfc05"/>
      <sheetName val="impri"/>
      <sheetName val="mistaauq"/>
      <sheetName val="reatcompbu"/>
      <sheetName val="esccav1ª"/>
      <sheetName val="clp03"/>
      <sheetName val="dar02"/>
      <sheetName val="clp01"/>
      <sheetName val="alvparg"/>
      <sheetName val="alvtij"/>
      <sheetName val="demdispconc"/>
      <sheetName val="AAUF"/>
      <sheetName val="tapbur"/>
      <sheetName val="recmecater"/>
      <sheetName val="CAPA_RELAT"/>
      <sheetName val="Pl_Res_Aprop"/>
      <sheetName val="Pl_C_Aprop_período SEDE"/>
      <sheetName val="Pl_C_Aprop_acumul SEDE"/>
      <sheetName val="Pl_C_Aprop_período NATAL"/>
      <sheetName val="Pl_C_Aprop_acumul NATAL"/>
      <sheetName val="Pl_C_Aprop_período S. LUIS"/>
      <sheetName val="Pl_C_Aprop_acumul S. LUIS"/>
      <sheetName val="Comb_Atual"/>
      <sheetName val="Comb_Acum"/>
      <sheetName val="Res-EqpVtr_ Atual"/>
      <sheetName val="Fich_Cont_ Desp_Eqp "/>
      <sheetName val="Tab_C_Eqp_Atual"/>
      <sheetName val="Tab_C_Eqp_Acum"/>
      <sheetName val="Comb_Ant"/>
      <sheetName val="Tab_C_ME_ MO"/>
      <sheetName val="Res-EqpVtr_ anterior"/>
      <sheetName val="Res_EqpVtr_Acum"/>
      <sheetName val="Custo horário Eqp Vtr"/>
      <sheetName val="Gráf1"/>
      <sheetName val="Plan1"/>
      <sheetName val="Plan2"/>
      <sheetName val="Plan3"/>
      <sheetName val="pasta"/>
      <sheetName val="doc1"/>
      <sheetName val="doc2"/>
      <sheetName val="doc3"/>
      <sheetName val="doc4 "/>
      <sheetName val="rff"/>
      <sheetName val="carimbo "/>
      <sheetName val="oog - fazer "/>
      <sheetName val="PRO-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Doc 01"/>
      <sheetName val="Doc 02"/>
      <sheetName val="Doc 03"/>
      <sheetName val="Doc 04"/>
      <sheetName val="F Rosto"/>
      <sheetName val="OOG"/>
      <sheetName val="Cust_Hor_Eqp_Vtr"/>
      <sheetName val="Custo de materiais"/>
      <sheetName val="custo de mão-de-obra"/>
      <sheetName val="M C R E Desp Pessoal"/>
      <sheetName val="M C R E Insumos objeto"/>
      <sheetName val="M C R E Manutenção"/>
      <sheetName val="M C R E Renovação da Frota"/>
      <sheetName val="M C R E Desp Indiretas"/>
      <sheetName val="Memo Cal Combs"/>
      <sheetName val="Dim das Eqps"/>
      <sheetName val="Cron Obra"/>
      <sheetName val="Dim Pessoal"/>
      <sheetName val="M C R ETerceirização"/>
      <sheetName val="MC Mâo O. Suplem"/>
      <sheetName val="Mem Calc Desp Estimadas"/>
      <sheetName val="Dim Eqp Vtr"/>
      <sheetName val="Cron Pessoal"/>
      <sheetName val="Cron EqpVtr"/>
      <sheetName val="Cron Material"/>
      <sheetName val="Cro Fis-Fin"/>
      <sheetName val="PT"/>
      <sheetName val="Prog_Sv"/>
      <sheetName val="mem"/>
      <sheetName val="MG"/>
      <sheetName val="GAL"/>
      <sheetName val="pf"/>
      <sheetName val="TB"/>
      <sheetName val="00-01"/>
      <sheetName val="07-15"/>
      <sheetName val="ev"/>
      <sheetName val="RotMRosa"/>
      <sheetName val="RotKm07"/>
      <sheetName val="Pontes"/>
      <sheetName val="mfc10x30cm"/>
      <sheetName val="pntcobra"/>
      <sheetName val="pntmarc"/>
      <sheetName val="pntpaul"/>
      <sheetName val="C-Mat E TRP"/>
      <sheetName val="limp-SMF"/>
      <sheetName val="corpbstc"/>
      <sheetName val="escmatjaz"/>
      <sheetName val="comp95"/>
      <sheetName val="regsubl"/>
      <sheetName val="sbase"/>
      <sheetName val="conc10mpa"/>
      <sheetName val="conc12mpa"/>
      <sheetName val="conc15mpa"/>
      <sheetName val="base"/>
      <sheetName val="solobase"/>
      <sheetName val="rempav"/>
      <sheetName val="stc01"/>
      <sheetName val="caiação"/>
      <sheetName val="remprof"/>
      <sheetName val="recrevaauq"/>
      <sheetName val="dar01"/>
      <sheetName val="pintura"/>
      <sheetName val="mfc05"/>
      <sheetName val="impri"/>
      <sheetName val="mistaauq"/>
      <sheetName val="reatcompbu"/>
      <sheetName val="esccav1ª"/>
      <sheetName val="clp03"/>
      <sheetName val="dar02"/>
      <sheetName val="clp01"/>
      <sheetName val="alvparg"/>
      <sheetName val="alvtij"/>
      <sheetName val="demdispconc"/>
      <sheetName val="AAUF"/>
      <sheetName val="tapbur"/>
      <sheetName val="recmecater"/>
      <sheetName val="CAPA_RELAT"/>
      <sheetName val="Pl_Res_Aprop"/>
      <sheetName val="Pl_C_Aprop_período SEDE"/>
      <sheetName val="Pl_C_Aprop_acumul SEDE"/>
      <sheetName val="Pl_C_Aprop_período NATAL"/>
      <sheetName val="Pl_C_Aprop_acumul NATAL"/>
      <sheetName val="Pl_C_Aprop_período S. LUIS"/>
      <sheetName val="Pl_C_Aprop_acumul S. LUIS"/>
      <sheetName val="Comb_Atual"/>
      <sheetName val="Comb_Acum"/>
      <sheetName val="Res-EqpVtr_ Atual"/>
      <sheetName val="Fich_Cont_ Desp_Eqp "/>
      <sheetName val="Tab_C_Eqp_Atual"/>
      <sheetName val="Tab_C_Eqp_Acum"/>
      <sheetName val="Comb_Ant"/>
      <sheetName val="Tab_C_ME_ MO"/>
      <sheetName val="Res-EqpVtr_ anterior"/>
      <sheetName val="Res_EqpVtr_Acum"/>
      <sheetName val="Custo horário Eqp Vtr"/>
      <sheetName val="Gráf1"/>
      <sheetName val="pasta"/>
      <sheetName val="doc1"/>
      <sheetName val="doc2"/>
      <sheetName val="doc3"/>
      <sheetName val="doc4 "/>
      <sheetName val="rff"/>
      <sheetName val="carimbo "/>
      <sheetName val="oog - fazer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Doc 01"/>
      <sheetName val="Doc 02"/>
      <sheetName val="Doc 03"/>
      <sheetName val="Doc 04"/>
      <sheetName val="F Rosto"/>
      <sheetName val="OOG"/>
      <sheetName val="Cust_Hor_Eqp_Vtr"/>
      <sheetName val="Custo de materiais"/>
      <sheetName val="custo de mão-de-obra"/>
      <sheetName val="M C R E Desp Pessoal"/>
      <sheetName val="M C R E Insumos objeto"/>
      <sheetName val="M C R E Manutenção"/>
      <sheetName val="M C R E Renovação da Frota"/>
      <sheetName val="M C R E Desp Indiretas"/>
      <sheetName val="Memo Cal Combs"/>
      <sheetName val="Dim das Eqps"/>
      <sheetName val="Cron Obra"/>
      <sheetName val="Dim Pessoal"/>
      <sheetName val="M C R ETerceirização"/>
      <sheetName val="MC Mâo O. Suplem"/>
      <sheetName val="Mem Calc Desp Estimadas"/>
      <sheetName val="Dim Eqp Vtr"/>
      <sheetName val="Cron Pessoal"/>
      <sheetName val="Cron EqpVtr"/>
      <sheetName val="Cron Material"/>
      <sheetName val="Cro Fis-Fin"/>
      <sheetName val="PT"/>
      <sheetName val="Prog_Sv"/>
      <sheetName val="mem"/>
      <sheetName val="MG"/>
      <sheetName val="GAL"/>
      <sheetName val="pf"/>
      <sheetName val="TB"/>
      <sheetName val="00-01"/>
      <sheetName val="07-15"/>
      <sheetName val="ev"/>
      <sheetName val="RotMRosa"/>
      <sheetName val="RotKm07"/>
      <sheetName val="Pontes"/>
      <sheetName val="mfc10x30cm"/>
      <sheetName val="pntcobra"/>
      <sheetName val="pntmarc"/>
      <sheetName val="pntpaul"/>
      <sheetName val="C-Mat E TRP"/>
      <sheetName val="limp-SMF"/>
      <sheetName val="corpbstc"/>
      <sheetName val="escmatjaz"/>
      <sheetName val="comp95"/>
      <sheetName val="regsubl"/>
      <sheetName val="sbase"/>
      <sheetName val="conc10mpa"/>
      <sheetName val="conc12mpa"/>
      <sheetName val="conc15mpa"/>
      <sheetName val="base"/>
      <sheetName val="solobase"/>
      <sheetName val="rempav"/>
      <sheetName val="stc01"/>
      <sheetName val="caiação"/>
      <sheetName val="remprof"/>
      <sheetName val="recrevaauq"/>
      <sheetName val="dar01"/>
      <sheetName val="pintura"/>
      <sheetName val="mfc05"/>
      <sheetName val="impri"/>
      <sheetName val="mistaauq"/>
      <sheetName val="reatcompbu"/>
      <sheetName val="esccav1ª"/>
      <sheetName val="clp03"/>
      <sheetName val="dar02"/>
      <sheetName val="clp01"/>
      <sheetName val="alvparg"/>
      <sheetName val="alvtij"/>
      <sheetName val="demdispconc"/>
      <sheetName val="AAUF"/>
      <sheetName val="tapbur"/>
      <sheetName val="recmecater"/>
      <sheetName val="orç"/>
      <sheetName val="Distancias trecho 1"/>
      <sheetName val="TRANSPORTES trecho 1"/>
      <sheetName val="Distancias trecho 2"/>
      <sheetName val="TRANSPORTES trecho 2"/>
      <sheetName val="Distancia trecho 3"/>
      <sheetName val="TRANSPORTES trecho 3"/>
      <sheetName val="Mem Cálc mob_desmob"/>
      <sheetName val="Desmat"/>
      <sheetName val="Esc. carga transp 1ª cat 50 m"/>
      <sheetName val="ECT 200&lt;DMT&lt;400"/>
      <sheetName val="ECT 1800&lt;DMT&lt;2000"/>
      <sheetName val="ECT 2000&lt;DMT&lt;3000"/>
      <sheetName val="ECT 3000&lt;DMT&lt;5000"/>
      <sheetName val="Compactação manual"/>
      <sheetName val="Compact 95%"/>
      <sheetName val="Compact 100% "/>
      <sheetName val="ECT 50&lt;DMT&lt;200 escv"/>
      <sheetName val="ECT 200&lt;DMT&lt;400 escv"/>
      <sheetName val="ECT 400&lt;DMT&lt;600 escv"/>
      <sheetName val="ECT 600&lt;DMT&lt;800 escv"/>
      <sheetName val="ECT 1000&lt;DMT&lt;1200 escv"/>
      <sheetName val="ECT 800&lt;DMT&lt;1000 escv"/>
      <sheetName val="ECT 1200&lt;DMT&lt;1400 escv"/>
      <sheetName val="ECT 50&lt;DMT&lt;200 mat 2 cat escv"/>
      <sheetName val="ECT 50&lt;DMT&lt;200 mat 3 cat"/>
      <sheetName val="Regul subleito"/>
      <sheetName val="Subbase de solo est."/>
      <sheetName val="Base de solo est. "/>
      <sheetName val="Limp Cam Veg"/>
      <sheetName val="Expurgo de jazida (aux)"/>
      <sheetName val="EC mat jazida (aux)"/>
      <sheetName val="Imprimação"/>
      <sheetName val="TSS"/>
      <sheetName val="TSD"/>
      <sheetName val="Transp Mat jaz"/>
      <sheetName val="Transp de brita"/>
      <sheetName val="Sarjeta STC05"/>
      <sheetName val="Sarjeta STC 02"/>
      <sheetName val="Concreto 12MPa Conf Lanc (aux)"/>
      <sheetName val="Esc. man. vala mat 1a cat (aux)"/>
      <sheetName val="Dreno longitudinal DPS"/>
      <sheetName val="Boca de Saida BSD 01"/>
      <sheetName val="Boca de Saida BSD 03"/>
      <sheetName val="Valeta VPC-03"/>
      <sheetName val="Meio Fio "/>
      <sheetName val="Concreto 10MPa Conf Lanc  (aux)"/>
      <sheetName val="Concreto 15MPa Conf Lanc (aux)"/>
      <sheetName val="Descida d´água DAD 01"/>
      <sheetName val="Descida d´água DAR 02"/>
      <sheetName val="Compactação manual (aux)"/>
      <sheetName val="Entrada dágua  EDA01"/>
      <sheetName val="Entrada dágua  EDA02"/>
      <sheetName val="Dissip energia DES 01"/>
      <sheetName val="Dissip energia DES 02"/>
      <sheetName val="Alvenaria pedra argamass"/>
      <sheetName val="Argamassa ci_ar"/>
      <sheetName val="Cx colet sarjeta"/>
      <sheetName val="BSTC 0,80 m"/>
      <sheetName val="Dente p_ bueiro s 0,80m"/>
      <sheetName val="Boca BSTC 0,80 m"/>
      <sheetName val="BSTC 1m"/>
      <sheetName val="Dente p_ bueiro s 1,00m"/>
      <sheetName val="BocaBSTC 1m "/>
      <sheetName val="BDTC 1m"/>
      <sheetName val="Dente p_ bueiro d 1,00m"/>
      <sheetName val="Boca BDTC 1m"/>
      <sheetName val="BTTC 1m"/>
      <sheetName val="Dente p_ bueiro T 1,00m"/>
      <sheetName val="Boca BTTC 1m"/>
      <sheetName val="BDCC 1,5x1,5 m"/>
      <sheetName val="Boca BDCC 1,5x1,5"/>
      <sheetName val="BTCC 1,5 x 1,5"/>
      <sheetName val="Boca BTCC 1,5x1,5 m "/>
      <sheetName val="Escoramento de Bueiro cel."/>
      <sheetName val="Conf e lanç conc magro (aux)"/>
      <sheetName val="Concreto cicl. 12MPa (aux)"/>
      <sheetName val="BDCC 2,0x2,0 m 1,0 a 2,5 m"/>
      <sheetName val="Boca BDCC 2,0x2,0 m"/>
      <sheetName val="BTCC 2,0x2,0 m 1,0 a 2,5 m"/>
      <sheetName val="Boca BTCC 2,0x2,0 m"/>
      <sheetName val="Pintura faixa"/>
      <sheetName val="Pintura setas e zeb"/>
      <sheetName val="Tacha reflet"/>
      <sheetName val="Enleivamento"/>
      <sheetName val="Cerca arame"/>
      <sheetName val="Defensa dupla"/>
      <sheetName val="Passeio concreto"/>
      <sheetName val="Revest veg c mudas"/>
      <sheetName val="Revest veg c grama leiva"/>
      <sheetName val="Plantio arbustos"/>
      <sheetName val="Regul mec faixa dom"/>
      <sheetName val="Alv pedra arrum"/>
      <sheetName val="Forn prep coloc forma CA-50"/>
      <sheetName val="Fôrma comum de madeira"/>
      <sheetName val="Fôrma de placa resinada"/>
      <sheetName val="CAPA_RELAT"/>
      <sheetName val="Pl_Res_Aprop"/>
      <sheetName val="Pl_C_Aprop_período SEDE"/>
      <sheetName val="Pl_C_Aprop_acumul SEDE"/>
      <sheetName val="Pl_C_Aprop_período NATAL"/>
      <sheetName val="Pl_C_Aprop_acumul NATAL"/>
      <sheetName val="Pl_C_Aprop_período S. LUIS"/>
      <sheetName val="Pl_C_Aprop_acumul S. LUIS"/>
      <sheetName val="Comb_Atual"/>
      <sheetName val="Comb_Acum"/>
      <sheetName val="Res-EqpVtr_ Atual"/>
      <sheetName val="Fich_Cont_ Desp_Eqp "/>
      <sheetName val="Tab_C_Eqp_Atual"/>
      <sheetName val="Tab_C_Eqp_Acum"/>
      <sheetName val="Comb_Ant"/>
      <sheetName val="Tab_C_ME_ MO"/>
      <sheetName val="Res-EqpVtr_ anterior"/>
      <sheetName val="Res_EqpVtr_Acum"/>
      <sheetName val="Custo horário Eqp Vtr"/>
      <sheetName val="pasta"/>
      <sheetName val="doc1"/>
      <sheetName val="doc2"/>
      <sheetName val="doc3"/>
      <sheetName val="doc4 "/>
      <sheetName val="rff"/>
      <sheetName val="carimbo "/>
      <sheetName val="oog - fazer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ç"/>
      <sheetName val="Cust_Hor_Eqp_Vtr"/>
      <sheetName val="Custo de materiais"/>
      <sheetName val="custo de mão-de-obra"/>
      <sheetName val="Distancias trecho 1"/>
      <sheetName val="TRANSPORTES trecho 1"/>
      <sheetName val="Distancias trecho 2"/>
      <sheetName val="TRANSPORTES trecho 2"/>
      <sheetName val="Distancia trecho 3"/>
      <sheetName val="TRANSPORTES trecho 3"/>
      <sheetName val="Mem Cálc mob_desmob"/>
      <sheetName val="Desmat"/>
      <sheetName val="Esc. carga transp 1ª cat 50 m"/>
      <sheetName val="ECT 200&lt;DMT&lt;400"/>
      <sheetName val="ECT 1800&lt;DMT&lt;2000"/>
      <sheetName val="ECT 2000&lt;DMT&lt;3000"/>
      <sheetName val="ECT 3000&lt;DMT&lt;5000"/>
      <sheetName val="Compact 95%"/>
      <sheetName val="Compact 100% "/>
      <sheetName val="Regul subleito"/>
      <sheetName val="Subbase de solo est."/>
      <sheetName val="Limp Cam Veg"/>
      <sheetName val="Expurgo de jazida (aux)"/>
      <sheetName val="EC mat jazida (aux)"/>
      <sheetName val="Base de solo est. "/>
      <sheetName val="EC mat jazida (aux) (3)"/>
      <sheetName val="Limp Cam Veg (2)"/>
      <sheetName val="Expurgo de jazida (aux) (2)"/>
      <sheetName val="EC mat jazida (aux) (2)"/>
      <sheetName val="Imprimação"/>
      <sheetName val="TSS"/>
      <sheetName val="TSD"/>
      <sheetName val="Transp Mat jaz"/>
      <sheetName val="Transp de brita"/>
      <sheetName val="Sarjeta STC05"/>
      <sheetName val="Dreno longitudinal DPS"/>
      <sheetName val="Boca de Saida BSD 03"/>
      <sheetName val="Meio Fio "/>
      <sheetName val="Descida d´água DAR 02"/>
      <sheetName val="Compactação manual (aux)"/>
      <sheetName val="Esc. man. vala mat 1a cat (aux)"/>
      <sheetName val="Entrada dágua  EDA02"/>
      <sheetName val="Dissip energia DES 01"/>
      <sheetName val="Dissip energia DES 02"/>
      <sheetName val="Alvenaria pedra argamass"/>
      <sheetName val="BSTC 0,80 m"/>
      <sheetName val="Dente p_ bueiro s 0,80m"/>
      <sheetName val="Boca BSTC 0,80 m"/>
      <sheetName val="BSTC 1m"/>
      <sheetName val="Dente p_ bueiro s 1,00m"/>
      <sheetName val="BocaBSTC 1m "/>
      <sheetName val="BDTC 1m"/>
      <sheetName val="Dente p_ bueiro d 1,00m"/>
      <sheetName val="Boca BDTC 1m"/>
      <sheetName val="BTTC 1m"/>
      <sheetName val="Dente p_ bueiro T 1,00m"/>
      <sheetName val="Boca BTTC 1m"/>
      <sheetName val="BDCC 1,5x1,5 m"/>
      <sheetName val="Boca BDCC 1,5x1,5"/>
      <sheetName val="BTCC 1,5 x 1,5"/>
      <sheetName val="Boca BTCC 1,5x1,5 m "/>
      <sheetName val="Argamassa ci_ar"/>
      <sheetName val="Escoramento de Bueiro cel."/>
      <sheetName val="Conf e lanç conc magro (aux)"/>
      <sheetName val="Concreto 10MPa Conf Lanc  (aux)"/>
      <sheetName val="Concreto cicl. 12MPa (aux)"/>
      <sheetName val="Concreto 12MPa Conf Lanc (aux)"/>
      <sheetName val="Concreto 15MPa Conf Lanc (aux)"/>
      <sheetName val="Pintura faixa"/>
      <sheetName val="Pintura setas e zeb"/>
      <sheetName val="Tacha reflet"/>
      <sheetName val="Enleivamento"/>
      <sheetName val="Cerca arame"/>
      <sheetName val="Defensa dupla"/>
      <sheetName val="Caiação"/>
      <sheetName val="Passeio concreto"/>
      <sheetName val="Plantio arbustos"/>
      <sheetName val="Revest veg c grama leiva"/>
      <sheetName val="Revest veg c mudas"/>
      <sheetName val="Regul mec faixa dom"/>
      <sheetName val="ECT 50&lt;DMT&lt;200 escv"/>
      <sheetName val="ECT 200&lt;DMT&lt;400 escv"/>
      <sheetName val="ECT 400&lt;DMT&lt;600 escv"/>
      <sheetName val="ECT 600&lt;DMT&lt;800 escv"/>
      <sheetName val="ECT 1000&lt;DMT&lt;1200 escv"/>
      <sheetName val="ECT 800&lt;DMT&lt;1000 escv"/>
      <sheetName val="ECT 1200&lt;DMT&lt;1400 escv"/>
      <sheetName val="ECT 50&lt;DMT&lt;200 mat 2 cat escv"/>
      <sheetName val="ECT 50&lt;DMT&lt;200 mat 3 cat"/>
      <sheetName val="Compactação manual"/>
      <sheetName val="Boca de Saida BSD 01"/>
      <sheetName val="Valeta VPC-03"/>
      <sheetName val="Entrada dágua  EDA01"/>
      <sheetName val="Descida d´água DAD 01"/>
      <sheetName val="Sarjeta STC 02"/>
      <sheetName val="Cx colet sarjeta"/>
      <sheetName val="Alv pedra arrum"/>
      <sheetName val="BDCC 2,0x2,0 m 1,0 a 2,5 m"/>
      <sheetName val="BTCC 2,0x2,0 m 1,0 a 2,5 m"/>
      <sheetName val="Boca BDCC 2,0x2,0 m"/>
      <sheetName val="Boca BTCC 2,0x2,0 m"/>
      <sheetName val="Forn prep coloc forma CA-50"/>
      <sheetName val="Fôrma comum de madeira"/>
      <sheetName val="Fôrma de placa resinada"/>
      <sheetName val="Transp comer cimento rod pav"/>
      <sheetName val="Transp comer cimento rod n pav"/>
      <sheetName val="Resumo"/>
      <sheetName val="comp1"/>
      <sheetName val="comp2"/>
      <sheetName val="comp3"/>
      <sheetName val="comp4"/>
      <sheetName val="comp5"/>
      <sheetName val="comp6"/>
      <sheetName val="comp7"/>
      <sheetName val="comp8"/>
      <sheetName val="comp9"/>
      <sheetName val="comp10"/>
      <sheetName val="Pon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COTAÇÕES"/>
      <sheetName val="PESQUISA DE MERCADO"/>
      <sheetName val="LISTA DE INSUMOS PARA COTAÇÃO"/>
      <sheetName val="COTAÇÕES"/>
    </sheetNames>
    <sheetDataSet>
      <sheetData sheetId="0"/>
      <sheetData sheetId="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exo A - Declaração"/>
      <sheetName val="Anexo B - Orçamento  Resumo"/>
      <sheetName val="Anexo C - Orçamento Sintético"/>
      <sheetName val="Anexo D - Orçamento Analítico"/>
      <sheetName val="Anexo E -   Curva ABC Serviço"/>
      <sheetName val="Graf Curva ABC_Serviço"/>
      <sheetName val="Anexo F -   Curva ABC Insu"/>
      <sheetName val="Graf Curva ABC_Insumos"/>
      <sheetName val="Anexo F - Composição BDI"/>
      <sheetName val="Anexo G - Dec. Reg. Previden"/>
      <sheetName val="Anexo H - Mapa de Cotação"/>
      <sheetName val="Anexo Ha - Mapa de Cotação "/>
      <sheetName val="Anexo I - Comp_Criad_Adap"/>
      <sheetName val="Anexo J - Quantitativo"/>
      <sheetName val="Anexo K - Encargos Sociais "/>
      <sheetName val="Anexo L- Cronograma"/>
      <sheetName val="Anexo M' - Prazo_Estimativa"/>
      <sheetName val="CRUVA S"/>
    </sheetNames>
    <sheetDataSet>
      <sheetData sheetId="0"/>
      <sheetData sheetId="1">
        <row r="6">
          <cell r="B6">
            <v>840.5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persons/person.xml><?xml version="1.0" encoding="utf-8"?>
<personList xmlns="http://schemas.microsoft.com/office/spreadsheetml/2018/threadedcomments" xmlns:x="http://schemas.openxmlformats.org/spreadsheetml/2006/main">
  <person displayName="Tassia Fanton" id="{6D7F0BD1-FDBF-4187-8443-5FC2307ADA2E}" userId="S::tassia.fanton@ebserh.gov.br::2420f14c-2545-48ec-8ac8-be10e503a90d" providerId="AD"/>
</personList>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3" dT="2024-07-31T12:00:22.94" personId="{6D7F0BD1-FDBF-4187-8443-5FC2307ADA2E}" id="{8016DFAA-0040-498F-8268-2F925633765C}">
    <text xml:space="preserve">Verificar Legislação tributária para o município de Santa Maria/RS
</text>
  </threadedComment>
</ThreadedComment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
  <sheetViews>
    <sheetView workbookViewId="0">
      <selection activeCell="E11" sqref="E11"/>
    </sheetView>
  </sheetViews>
  <sheetFormatPr defaultRowHeight="15"/>
  <cols>
    <col min="1" max="1" width="24.42578125" customWidth="1"/>
    <col min="2" max="2" width="5.42578125" customWidth="1"/>
    <col min="3" max="5" width="24.42578125" customWidth="1"/>
  </cols>
  <sheetData>
    <row r="1" spans="1:5" ht="46.5">
      <c r="A1" s="162" t="s">
        <v>187</v>
      </c>
      <c r="B1" s="163"/>
      <c r="C1" s="163"/>
      <c r="D1" s="163"/>
      <c r="E1" s="164"/>
    </row>
    <row r="2" spans="1:5" ht="18.75">
      <c r="A2" s="165" t="s">
        <v>190</v>
      </c>
      <c r="B2" s="166"/>
      <c r="C2" s="166"/>
      <c r="D2" s="166"/>
      <c r="E2" s="167"/>
    </row>
    <row r="3" spans="1:5" ht="27.75" customHeight="1">
      <c r="A3" s="168" t="s">
        <v>188</v>
      </c>
      <c r="B3" s="169"/>
      <c r="C3" s="169"/>
      <c r="D3" s="169"/>
      <c r="E3" s="170"/>
    </row>
    <row r="4" spans="1:5">
      <c r="A4" s="156" t="s">
        <v>509</v>
      </c>
      <c r="B4" s="157"/>
      <c r="C4" s="157"/>
      <c r="D4" s="157"/>
      <c r="E4" s="158"/>
    </row>
    <row r="5" spans="1:5" ht="35.25" customHeight="1">
      <c r="A5" s="171" t="s">
        <v>510</v>
      </c>
      <c r="B5" s="172"/>
      <c r="C5" s="172"/>
      <c r="D5" s="172"/>
      <c r="E5" s="173"/>
    </row>
    <row r="6" spans="1:5">
      <c r="A6" s="156" t="s">
        <v>511</v>
      </c>
      <c r="B6" s="157"/>
      <c r="C6" s="157"/>
      <c r="D6" s="157"/>
      <c r="E6" s="158"/>
    </row>
    <row r="7" spans="1:5">
      <c r="A7" s="156" t="s">
        <v>512</v>
      </c>
      <c r="B7" s="157"/>
      <c r="C7" s="157"/>
      <c r="D7" s="157"/>
      <c r="E7" s="158"/>
    </row>
    <row r="8" spans="1:5">
      <c r="A8" s="156" t="s">
        <v>508</v>
      </c>
      <c r="B8" s="157"/>
      <c r="C8" s="157"/>
      <c r="D8" s="157"/>
      <c r="E8" s="158"/>
    </row>
    <row r="9" spans="1:5" ht="26.25" customHeight="1" thickBot="1">
      <c r="A9" s="159" t="s">
        <v>189</v>
      </c>
      <c r="B9" s="160"/>
      <c r="C9" s="160"/>
      <c r="D9" s="160"/>
      <c r="E9" s="161"/>
    </row>
  </sheetData>
  <mergeCells count="9">
    <mergeCell ref="A7:E7"/>
    <mergeCell ref="A8:E8"/>
    <mergeCell ref="A9:E9"/>
    <mergeCell ref="A1:E1"/>
    <mergeCell ref="A2:E2"/>
    <mergeCell ref="A3:E3"/>
    <mergeCell ref="A4:E4"/>
    <mergeCell ref="A5:E5"/>
    <mergeCell ref="A6:E6"/>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00"/>
  <sheetViews>
    <sheetView topLeftCell="A18" workbookViewId="0">
      <selection activeCell="A26" sqref="A26"/>
    </sheetView>
  </sheetViews>
  <sheetFormatPr defaultColWidth="14.42578125" defaultRowHeight="15" customHeight="1"/>
  <cols>
    <col min="1" max="11" width="11.42578125" style="4" customWidth="1"/>
    <col min="12" max="16384" width="14.42578125" style="4"/>
  </cols>
  <sheetData>
    <row r="1" spans="1:16" ht="12.75" customHeight="1">
      <c r="A1" s="35"/>
      <c r="B1" s="70"/>
      <c r="C1" s="70"/>
      <c r="D1" s="70"/>
      <c r="E1" s="70"/>
      <c r="F1" s="70"/>
      <c r="G1" s="70"/>
      <c r="H1" s="174" t="s">
        <v>40</v>
      </c>
      <c r="I1" s="174"/>
      <c r="J1" s="175"/>
      <c r="K1" s="30"/>
    </row>
    <row r="2" spans="1:16" ht="12.75" customHeight="1">
      <c r="A2" s="71"/>
      <c r="B2" s="72"/>
      <c r="C2" s="72"/>
      <c r="D2" s="72"/>
      <c r="E2" s="72"/>
      <c r="F2" s="72"/>
      <c r="G2" s="72"/>
      <c r="H2" s="176"/>
      <c r="I2" s="176"/>
      <c r="J2" s="177"/>
      <c r="K2" s="30"/>
    </row>
    <row r="3" spans="1:16" ht="12.75" customHeight="1">
      <c r="A3" s="71"/>
      <c r="B3" s="72"/>
      <c r="C3" s="72"/>
      <c r="D3" s="72"/>
      <c r="E3" s="72"/>
      <c r="F3" s="72"/>
      <c r="G3" s="72"/>
      <c r="H3" s="176"/>
      <c r="I3" s="176"/>
      <c r="J3" s="177"/>
      <c r="K3" s="30"/>
    </row>
    <row r="4" spans="1:16" ht="12.75" customHeight="1">
      <c r="A4" s="71"/>
      <c r="B4" s="72"/>
      <c r="C4" s="72"/>
      <c r="D4" s="72"/>
      <c r="E4" s="72"/>
      <c r="F4" s="72"/>
      <c r="G4" s="72"/>
      <c r="H4" s="176"/>
      <c r="I4" s="176"/>
      <c r="J4" s="177"/>
      <c r="K4" s="30"/>
    </row>
    <row r="5" spans="1:16" ht="12.75" customHeight="1">
      <c r="A5" s="71"/>
      <c r="B5" s="72"/>
      <c r="C5" s="72"/>
      <c r="D5" s="72"/>
      <c r="E5" s="72"/>
      <c r="F5" s="72"/>
      <c r="G5" s="72"/>
      <c r="H5" s="176"/>
      <c r="I5" s="176"/>
      <c r="J5" s="177"/>
      <c r="K5" s="30"/>
    </row>
    <row r="6" spans="1:16" ht="12.75" customHeight="1">
      <c r="A6" s="71"/>
      <c r="B6" s="72"/>
      <c r="C6" s="72"/>
      <c r="D6" s="72"/>
      <c r="E6" s="72"/>
      <c r="F6" s="72"/>
      <c r="G6" s="72"/>
      <c r="H6" s="176"/>
      <c r="I6" s="176"/>
      <c r="J6" s="177"/>
      <c r="K6" s="30"/>
    </row>
    <row r="7" spans="1:16" ht="12.75" customHeight="1">
      <c r="A7" s="73"/>
      <c r="B7" s="74"/>
      <c r="C7" s="74"/>
      <c r="D7" s="74"/>
      <c r="E7" s="74"/>
      <c r="F7" s="74"/>
      <c r="G7" s="74"/>
      <c r="H7" s="176"/>
      <c r="I7" s="176"/>
      <c r="J7" s="177"/>
      <c r="K7" s="30"/>
    </row>
    <row r="8" spans="1:16" ht="12.75" customHeight="1">
      <c r="A8" s="188" t="s">
        <v>41</v>
      </c>
      <c r="B8" s="189"/>
      <c r="C8" s="189"/>
      <c r="D8" s="189"/>
      <c r="E8" s="189"/>
      <c r="F8" s="189"/>
      <c r="G8" s="189"/>
      <c r="H8" s="189"/>
      <c r="I8" s="189"/>
      <c r="J8" s="190"/>
      <c r="K8" s="30"/>
    </row>
    <row r="9" spans="1:16" ht="12.75" customHeight="1">
      <c r="A9" s="191"/>
      <c r="B9" s="189"/>
      <c r="C9" s="189"/>
      <c r="D9" s="189"/>
      <c r="E9" s="189"/>
      <c r="F9" s="189"/>
      <c r="G9" s="189"/>
      <c r="H9" s="189"/>
      <c r="I9" s="189"/>
      <c r="J9" s="190"/>
      <c r="K9" s="30"/>
      <c r="N9"/>
    </row>
    <row r="10" spans="1:16" ht="12.75" customHeight="1">
      <c r="A10" s="191"/>
      <c r="B10" s="189"/>
      <c r="C10" s="189"/>
      <c r="D10" s="189"/>
      <c r="E10" s="189"/>
      <c r="F10" s="189"/>
      <c r="G10" s="189"/>
      <c r="H10" s="189"/>
      <c r="I10" s="189"/>
      <c r="J10" s="190"/>
      <c r="K10" s="30"/>
    </row>
    <row r="11" spans="1:16" ht="12.75" customHeight="1">
      <c r="A11" s="191"/>
      <c r="B11" s="189"/>
      <c r="C11" s="189"/>
      <c r="D11" s="189"/>
      <c r="E11" s="189"/>
      <c r="F11" s="189"/>
      <c r="G11" s="189"/>
      <c r="H11" s="189"/>
      <c r="I11" s="189"/>
      <c r="J11" s="190"/>
      <c r="K11" s="30"/>
    </row>
    <row r="12" spans="1:16" ht="12.75" customHeight="1">
      <c r="A12" s="191"/>
      <c r="B12" s="189"/>
      <c r="C12" s="189"/>
      <c r="D12" s="189"/>
      <c r="E12" s="189"/>
      <c r="F12" s="189"/>
      <c r="G12" s="189"/>
      <c r="H12" s="189"/>
      <c r="I12" s="189"/>
      <c r="J12" s="190"/>
      <c r="K12" s="30"/>
      <c r="M12"/>
    </row>
    <row r="13" spans="1:16" ht="12.75" customHeight="1">
      <c r="A13" s="191"/>
      <c r="B13" s="189"/>
      <c r="C13" s="189"/>
      <c r="D13" s="189"/>
      <c r="E13" s="189"/>
      <c r="F13" s="189"/>
      <c r="G13" s="189"/>
      <c r="H13" s="189"/>
      <c r="I13" s="189"/>
      <c r="J13" s="190"/>
      <c r="K13" s="30"/>
      <c r="P13"/>
    </row>
    <row r="14" spans="1:16" ht="12.75" customHeight="1">
      <c r="A14" s="191"/>
      <c r="B14" s="189"/>
      <c r="C14" s="189"/>
      <c r="D14" s="189"/>
      <c r="E14" s="189"/>
      <c r="F14" s="189"/>
      <c r="G14" s="189"/>
      <c r="H14" s="189"/>
      <c r="I14" s="189"/>
      <c r="J14" s="190"/>
      <c r="K14" s="30"/>
    </row>
    <row r="15" spans="1:16" ht="12.75" customHeight="1">
      <c r="A15" s="191"/>
      <c r="B15" s="189"/>
      <c r="C15" s="189"/>
      <c r="D15" s="189"/>
      <c r="E15" s="189"/>
      <c r="F15" s="189"/>
      <c r="G15" s="189"/>
      <c r="H15" s="189"/>
      <c r="I15" s="189"/>
      <c r="J15" s="190"/>
      <c r="K15" s="30"/>
      <c r="N15"/>
    </row>
    <row r="16" spans="1:16" ht="12.75" customHeight="1">
      <c r="A16" s="191"/>
      <c r="B16" s="189"/>
      <c r="C16" s="189"/>
      <c r="D16" s="189"/>
      <c r="E16" s="189"/>
      <c r="F16" s="189"/>
      <c r="G16" s="189"/>
      <c r="H16" s="189"/>
      <c r="I16" s="189"/>
      <c r="J16" s="190"/>
      <c r="K16" s="30"/>
    </row>
    <row r="17" spans="1:18" ht="12.75" customHeight="1">
      <c r="A17" s="191"/>
      <c r="B17" s="189"/>
      <c r="C17" s="189"/>
      <c r="D17" s="189"/>
      <c r="E17" s="189"/>
      <c r="F17" s="189"/>
      <c r="G17" s="189"/>
      <c r="H17" s="189"/>
      <c r="I17" s="189"/>
      <c r="J17" s="190"/>
      <c r="K17" s="30"/>
    </row>
    <row r="18" spans="1:18" ht="12.75" customHeight="1">
      <c r="A18" s="191"/>
      <c r="B18" s="189"/>
      <c r="C18" s="189"/>
      <c r="D18" s="189"/>
      <c r="E18" s="189"/>
      <c r="F18" s="189"/>
      <c r="G18" s="189"/>
      <c r="H18" s="189"/>
      <c r="I18" s="189"/>
      <c r="J18" s="190"/>
      <c r="K18" s="30"/>
    </row>
    <row r="19" spans="1:18" ht="24.75" customHeight="1">
      <c r="A19" s="192" t="s">
        <v>42</v>
      </c>
      <c r="B19" s="193"/>
      <c r="C19" s="193"/>
      <c r="D19" s="193"/>
      <c r="E19" s="193"/>
      <c r="F19" s="193"/>
      <c r="G19" s="193"/>
      <c r="H19" s="193"/>
      <c r="I19" s="193"/>
      <c r="J19" s="194"/>
      <c r="K19" s="31"/>
      <c r="R19"/>
    </row>
    <row r="20" spans="1:18" ht="19.5" customHeight="1">
      <c r="A20" s="195"/>
      <c r="B20" s="193"/>
      <c r="C20" s="193"/>
      <c r="D20" s="193"/>
      <c r="E20" s="193"/>
      <c r="F20" s="193"/>
      <c r="G20" s="193"/>
      <c r="H20" s="193"/>
      <c r="I20" s="193"/>
      <c r="J20" s="194"/>
      <c r="K20" s="31"/>
      <c r="O20"/>
    </row>
    <row r="21" spans="1:18" ht="24.75" customHeight="1">
      <c r="A21" s="195"/>
      <c r="B21" s="193"/>
      <c r="C21" s="193"/>
      <c r="D21" s="193"/>
      <c r="E21" s="193"/>
      <c r="F21" s="193"/>
      <c r="G21" s="193"/>
      <c r="H21" s="193"/>
      <c r="I21" s="193"/>
      <c r="J21" s="194"/>
      <c r="K21" s="31"/>
    </row>
    <row r="22" spans="1:18" ht="19.5" customHeight="1">
      <c r="A22" s="195"/>
      <c r="B22" s="193"/>
      <c r="C22" s="193"/>
      <c r="D22" s="193"/>
      <c r="E22" s="193"/>
      <c r="F22" s="193"/>
      <c r="G22" s="193"/>
      <c r="H22" s="193"/>
      <c r="I22" s="193"/>
      <c r="J22" s="194"/>
      <c r="K22" s="31"/>
    </row>
    <row r="23" spans="1:18" ht="48.75" customHeight="1">
      <c r="A23" s="196" t="s">
        <v>193</v>
      </c>
      <c r="B23" s="197"/>
      <c r="C23" s="197"/>
      <c r="D23" s="197"/>
      <c r="E23" s="197"/>
      <c r="F23" s="197"/>
      <c r="G23" s="197"/>
      <c r="H23" s="197"/>
      <c r="I23" s="197"/>
      <c r="J23" s="198"/>
      <c r="K23" s="31"/>
    </row>
    <row r="24" spans="1:18" ht="12.75" customHeight="1">
      <c r="A24" s="196"/>
      <c r="B24" s="197"/>
      <c r="C24" s="197"/>
      <c r="D24" s="197"/>
      <c r="E24" s="197"/>
      <c r="F24" s="197"/>
      <c r="G24" s="197"/>
      <c r="H24" s="197"/>
      <c r="I24" s="197"/>
      <c r="J24" s="198"/>
      <c r="K24" s="31"/>
    </row>
    <row r="25" spans="1:18" ht="13.5" customHeight="1">
      <c r="A25" s="196"/>
      <c r="B25" s="197"/>
      <c r="C25" s="197"/>
      <c r="D25" s="197"/>
      <c r="E25" s="197"/>
      <c r="F25" s="197"/>
      <c r="G25" s="197"/>
      <c r="H25" s="197"/>
      <c r="I25" s="197"/>
      <c r="J25" s="198"/>
      <c r="K25" s="31"/>
    </row>
    <row r="26" spans="1:18" ht="21" customHeight="1">
      <c r="A26" s="34"/>
      <c r="B26" s="35"/>
      <c r="C26" s="35"/>
      <c r="D26" s="35"/>
      <c r="E26" s="35"/>
      <c r="F26" s="35"/>
      <c r="G26" s="35"/>
      <c r="H26" s="35"/>
      <c r="I26" s="35"/>
      <c r="J26" s="36"/>
      <c r="K26" s="31"/>
    </row>
    <row r="27" spans="1:18" ht="24.75" customHeight="1">
      <c r="A27" s="185" t="s">
        <v>192</v>
      </c>
      <c r="B27" s="186"/>
      <c r="C27" s="186"/>
      <c r="D27" s="186"/>
      <c r="E27" s="186"/>
      <c r="F27" s="186"/>
      <c r="G27" s="186"/>
      <c r="H27" s="186"/>
      <c r="I27" s="186"/>
      <c r="J27" s="187"/>
      <c r="K27" s="31"/>
    </row>
    <row r="28" spans="1:18" ht="12.75" customHeight="1">
      <c r="A28" s="185"/>
      <c r="B28" s="186"/>
      <c r="C28" s="186"/>
      <c r="D28" s="186"/>
      <c r="E28" s="186"/>
      <c r="F28" s="186"/>
      <c r="G28" s="186"/>
      <c r="H28" s="186"/>
      <c r="I28" s="186"/>
      <c r="J28" s="187"/>
      <c r="K28" s="31"/>
    </row>
    <row r="29" spans="1:18" ht="12.75" customHeight="1">
      <c r="A29" s="185"/>
      <c r="B29" s="186"/>
      <c r="C29" s="186"/>
      <c r="D29" s="186"/>
      <c r="E29" s="186"/>
      <c r="F29" s="186"/>
      <c r="G29" s="186"/>
      <c r="H29" s="186"/>
      <c r="I29" s="186"/>
      <c r="J29" s="187"/>
      <c r="K29" s="31"/>
    </row>
    <row r="30" spans="1:18" ht="12.75" customHeight="1">
      <c r="A30" s="185"/>
      <c r="B30" s="186"/>
      <c r="C30" s="186"/>
      <c r="D30" s="186"/>
      <c r="E30" s="186"/>
      <c r="F30" s="186"/>
      <c r="G30" s="186"/>
      <c r="H30" s="186"/>
      <c r="I30" s="186"/>
      <c r="J30" s="187"/>
      <c r="K30" s="31"/>
    </row>
    <row r="31" spans="1:18" ht="12.75" customHeight="1">
      <c r="A31" s="185"/>
      <c r="B31" s="186"/>
      <c r="C31" s="186"/>
      <c r="D31" s="186"/>
      <c r="E31" s="186"/>
      <c r="F31" s="186"/>
      <c r="G31" s="186"/>
      <c r="H31" s="186"/>
      <c r="I31" s="186"/>
      <c r="J31" s="187"/>
      <c r="K31" s="31"/>
    </row>
    <row r="32" spans="1:18" ht="12.75" customHeight="1">
      <c r="A32" s="185"/>
      <c r="B32" s="186"/>
      <c r="C32" s="186"/>
      <c r="D32" s="186"/>
      <c r="E32" s="186"/>
      <c r="F32" s="186"/>
      <c r="G32" s="186"/>
      <c r="H32" s="186"/>
      <c r="I32" s="186"/>
      <c r="J32" s="187"/>
      <c r="K32" s="31"/>
    </row>
    <row r="33" spans="1:11" ht="12.75" customHeight="1">
      <c r="A33" s="67"/>
      <c r="B33" s="68"/>
      <c r="C33" s="68"/>
      <c r="D33" s="68"/>
      <c r="E33" s="68"/>
      <c r="F33" s="68"/>
      <c r="G33" s="68"/>
      <c r="H33" s="68"/>
      <c r="I33" s="68"/>
      <c r="J33" s="69"/>
      <c r="K33" s="31"/>
    </row>
    <row r="34" spans="1:11" ht="12.75" customHeight="1">
      <c r="A34" s="67"/>
      <c r="B34" s="68"/>
      <c r="C34" s="68"/>
      <c r="D34" s="68"/>
      <c r="E34" s="68"/>
      <c r="F34" s="68"/>
      <c r="G34" s="68"/>
      <c r="H34" s="68"/>
      <c r="I34" s="68"/>
      <c r="J34" s="69"/>
      <c r="K34" s="31"/>
    </row>
    <row r="35" spans="1:11" ht="12.75" customHeight="1">
      <c r="A35" s="67"/>
      <c r="B35" s="68"/>
      <c r="C35" s="68"/>
      <c r="D35" s="68"/>
      <c r="E35" s="68"/>
      <c r="F35" s="68"/>
      <c r="G35" s="68"/>
      <c r="H35" s="68"/>
      <c r="I35" s="68"/>
      <c r="J35" s="69"/>
      <c r="K35" s="31"/>
    </row>
    <row r="36" spans="1:11" ht="12.75" customHeight="1">
      <c r="A36" s="199" t="s">
        <v>191</v>
      </c>
      <c r="B36" s="200"/>
      <c r="C36" s="200"/>
      <c r="D36" s="200"/>
      <c r="E36" s="200"/>
      <c r="F36" s="200"/>
      <c r="G36" s="200"/>
      <c r="H36" s="200"/>
      <c r="I36" s="200"/>
      <c r="J36" s="201"/>
      <c r="K36" s="31"/>
    </row>
    <row r="37" spans="1:11" ht="19.5" customHeight="1">
      <c r="A37" s="199"/>
      <c r="B37" s="200"/>
      <c r="C37" s="200"/>
      <c r="D37" s="200"/>
      <c r="E37" s="200"/>
      <c r="F37" s="200"/>
      <c r="G37" s="200"/>
      <c r="H37" s="200"/>
      <c r="I37" s="200"/>
      <c r="J37" s="201"/>
      <c r="K37" s="31"/>
    </row>
    <row r="38" spans="1:11" ht="19.5" customHeight="1">
      <c r="A38" s="34"/>
      <c r="B38" s="35"/>
      <c r="C38" s="35"/>
      <c r="D38" s="35"/>
      <c r="E38" s="35"/>
      <c r="F38" s="35"/>
      <c r="G38" s="35"/>
      <c r="H38" s="35"/>
      <c r="I38" s="35"/>
      <c r="J38" s="36"/>
      <c r="K38" s="30"/>
    </row>
    <row r="39" spans="1:11" ht="19.5" customHeight="1">
      <c r="A39" s="202"/>
      <c r="B39" s="203"/>
      <c r="C39" s="203"/>
      <c r="D39" s="203"/>
      <c r="E39" s="203"/>
      <c r="F39" s="203"/>
      <c r="G39" s="203"/>
      <c r="H39" s="203"/>
      <c r="I39" s="203"/>
      <c r="J39" s="204"/>
      <c r="K39" s="30"/>
    </row>
    <row r="40" spans="1:11" ht="12.75" customHeight="1">
      <c r="A40" s="178" t="s">
        <v>45</v>
      </c>
      <c r="B40" s="179"/>
      <c r="C40" s="179"/>
      <c r="D40" s="179"/>
      <c r="E40" s="179"/>
      <c r="F40" s="179"/>
      <c r="G40" s="179"/>
      <c r="H40" s="179"/>
      <c r="I40" s="179"/>
      <c r="J40" s="180"/>
      <c r="K40" s="30"/>
    </row>
    <row r="41" spans="1:11" ht="12.75" customHeight="1">
      <c r="A41" s="181"/>
      <c r="B41" s="179"/>
      <c r="C41" s="179"/>
      <c r="D41" s="179"/>
      <c r="E41" s="179"/>
      <c r="F41" s="179"/>
      <c r="G41" s="179"/>
      <c r="H41" s="179"/>
      <c r="I41" s="179"/>
      <c r="J41" s="180"/>
      <c r="K41" s="30"/>
    </row>
    <row r="42" spans="1:11" ht="12.75" customHeight="1">
      <c r="A42" s="181"/>
      <c r="B42" s="179"/>
      <c r="C42" s="179"/>
      <c r="D42" s="179"/>
      <c r="E42" s="179"/>
      <c r="F42" s="179"/>
      <c r="G42" s="179"/>
      <c r="H42" s="179"/>
      <c r="I42" s="179"/>
      <c r="J42" s="180"/>
      <c r="K42" s="30"/>
    </row>
    <row r="43" spans="1:11" ht="12.75" customHeight="1">
      <c r="A43" s="181"/>
      <c r="B43" s="179"/>
      <c r="C43" s="179"/>
      <c r="D43" s="179"/>
      <c r="E43" s="179"/>
      <c r="F43" s="179"/>
      <c r="G43" s="179"/>
      <c r="H43" s="179"/>
      <c r="I43" s="179"/>
      <c r="J43" s="180"/>
      <c r="K43" s="30"/>
    </row>
    <row r="44" spans="1:11" ht="12.75" customHeight="1">
      <c r="A44" s="181"/>
      <c r="B44" s="179"/>
      <c r="C44" s="179"/>
      <c r="D44" s="179"/>
      <c r="E44" s="179"/>
      <c r="F44" s="179"/>
      <c r="G44" s="179"/>
      <c r="H44" s="179"/>
      <c r="I44" s="179"/>
      <c r="J44" s="180"/>
      <c r="K44" s="30"/>
    </row>
    <row r="45" spans="1:11" ht="12.75" customHeight="1" thickBot="1">
      <c r="A45" s="182"/>
      <c r="B45" s="183"/>
      <c r="C45" s="183"/>
      <c r="D45" s="183"/>
      <c r="E45" s="183"/>
      <c r="F45" s="183"/>
      <c r="G45" s="183"/>
      <c r="H45" s="183"/>
      <c r="I45" s="183"/>
      <c r="J45" s="184"/>
      <c r="K45" s="30"/>
    </row>
    <row r="46" spans="1:11" ht="12.75" customHeight="1">
      <c r="A46" s="30"/>
      <c r="B46" s="30"/>
      <c r="C46" s="30"/>
      <c r="D46" s="30"/>
      <c r="E46" s="30"/>
      <c r="F46" s="30"/>
      <c r="G46" s="30"/>
      <c r="H46" s="30"/>
      <c r="I46" s="30"/>
      <c r="J46" s="30"/>
      <c r="K46" s="30"/>
    </row>
    <row r="47" spans="1:11" ht="12.75" customHeight="1">
      <c r="A47" s="30"/>
      <c r="B47" s="30"/>
      <c r="C47" s="30"/>
      <c r="D47" s="30"/>
      <c r="E47" s="30"/>
      <c r="F47" s="30"/>
      <c r="G47" s="30"/>
      <c r="H47" s="30"/>
      <c r="I47" s="30"/>
      <c r="J47" s="30"/>
      <c r="K47" s="30"/>
    </row>
    <row r="48" spans="1:11" ht="12.75" customHeight="1">
      <c r="A48" s="30"/>
      <c r="B48" s="30"/>
      <c r="C48" s="30"/>
      <c r="D48" s="30"/>
      <c r="E48" s="30"/>
      <c r="F48" s="30"/>
      <c r="G48" s="30"/>
      <c r="H48" s="30"/>
      <c r="I48" s="30"/>
      <c r="J48" s="30"/>
      <c r="K48" s="30"/>
    </row>
    <row r="49" spans="1:11" ht="12.75" customHeight="1">
      <c r="A49" s="30"/>
      <c r="B49" s="30"/>
      <c r="C49" s="30"/>
      <c r="D49" s="30"/>
      <c r="E49" s="30"/>
      <c r="F49" s="30"/>
      <c r="G49" s="30"/>
      <c r="H49" s="30"/>
      <c r="I49" s="30"/>
      <c r="J49" s="30"/>
      <c r="K49" s="30"/>
    </row>
    <row r="50" spans="1:11" ht="12.75" customHeight="1">
      <c r="A50" s="30"/>
      <c r="B50" s="30"/>
      <c r="C50" s="30"/>
      <c r="D50" s="30"/>
      <c r="E50" s="30"/>
      <c r="F50" s="30"/>
      <c r="G50" s="30"/>
      <c r="H50" s="30"/>
      <c r="I50" s="30"/>
      <c r="J50" s="30"/>
      <c r="K50" s="30"/>
    </row>
    <row r="51" spans="1:11" ht="12.75" customHeight="1">
      <c r="A51" s="30"/>
      <c r="B51" s="30"/>
      <c r="C51" s="30"/>
      <c r="D51" s="30"/>
      <c r="E51" s="30"/>
      <c r="F51" s="30"/>
      <c r="G51" s="30"/>
      <c r="H51" s="30"/>
      <c r="I51" s="30"/>
      <c r="J51" s="30"/>
      <c r="K51" s="30"/>
    </row>
    <row r="52" spans="1:11" ht="12.75" customHeight="1">
      <c r="A52" s="30"/>
      <c r="B52" s="30"/>
      <c r="C52" s="30"/>
      <c r="D52" s="30"/>
      <c r="E52" s="30"/>
      <c r="F52" s="30"/>
      <c r="G52" s="30"/>
      <c r="H52" s="30"/>
      <c r="I52" s="30"/>
      <c r="J52" s="30"/>
      <c r="K52" s="30"/>
    </row>
    <row r="53" spans="1:11" ht="12.75" customHeight="1">
      <c r="A53" s="30"/>
      <c r="B53" s="30"/>
      <c r="C53" s="30"/>
      <c r="D53" s="30"/>
      <c r="E53" s="30"/>
      <c r="F53" s="30"/>
      <c r="G53" s="30"/>
      <c r="H53" s="30"/>
      <c r="I53" s="30"/>
      <c r="J53" s="30"/>
      <c r="K53" s="30"/>
    </row>
    <row r="54" spans="1:11" ht="19.5" customHeight="1">
      <c r="A54" s="30"/>
      <c r="B54" s="30"/>
      <c r="C54" s="30"/>
      <c r="D54" s="30"/>
      <c r="E54" s="30"/>
      <c r="F54" s="30"/>
      <c r="G54" s="30"/>
      <c r="H54" s="30"/>
      <c r="I54" s="30"/>
      <c r="J54" s="30"/>
      <c r="K54" s="30"/>
    </row>
    <row r="55" spans="1:11" ht="12.75" customHeight="1">
      <c r="A55" s="30"/>
      <c r="B55" s="30"/>
      <c r="C55" s="30"/>
      <c r="D55" s="30"/>
      <c r="E55" s="30"/>
      <c r="F55" s="30"/>
      <c r="G55" s="30"/>
      <c r="H55" s="30"/>
      <c r="I55" s="30"/>
      <c r="J55" s="30"/>
      <c r="K55" s="30"/>
    </row>
    <row r="56" spans="1:11" ht="12.75" customHeight="1">
      <c r="A56" s="30"/>
      <c r="B56" s="30"/>
      <c r="C56" s="30"/>
      <c r="D56" s="30"/>
      <c r="E56" s="30"/>
      <c r="F56" s="30"/>
      <c r="G56" s="30"/>
      <c r="H56" s="30"/>
      <c r="I56" s="30"/>
      <c r="J56" s="30"/>
      <c r="K56" s="30"/>
    </row>
    <row r="57" spans="1:11" ht="12.75" customHeight="1">
      <c r="A57" s="30"/>
      <c r="B57" s="30"/>
      <c r="C57" s="30"/>
      <c r="D57" s="30"/>
      <c r="E57" s="30"/>
      <c r="F57" s="30"/>
      <c r="G57" s="30"/>
      <c r="H57" s="30"/>
      <c r="I57" s="30"/>
      <c r="J57" s="30"/>
      <c r="K57" s="30"/>
    </row>
    <row r="58" spans="1:11" ht="12.75" customHeight="1">
      <c r="A58" s="30"/>
      <c r="B58" s="30"/>
      <c r="C58" s="30"/>
      <c r="D58" s="30"/>
      <c r="E58" s="30"/>
      <c r="F58" s="30"/>
      <c r="G58" s="30"/>
      <c r="H58" s="30"/>
      <c r="I58" s="30"/>
      <c r="J58" s="30"/>
      <c r="K58" s="30"/>
    </row>
    <row r="59" spans="1:11" ht="12.75" customHeight="1">
      <c r="A59" s="30"/>
      <c r="B59" s="30"/>
      <c r="C59" s="30"/>
      <c r="D59" s="30"/>
      <c r="E59" s="30"/>
      <c r="F59" s="30"/>
      <c r="G59" s="30"/>
      <c r="H59" s="30"/>
      <c r="I59" s="30"/>
      <c r="J59" s="30"/>
      <c r="K59" s="30"/>
    </row>
    <row r="60" spans="1:11" ht="12.75" customHeight="1">
      <c r="A60" s="30"/>
      <c r="B60" s="30"/>
      <c r="C60" s="30"/>
      <c r="D60" s="30"/>
      <c r="E60" s="30"/>
      <c r="F60" s="30"/>
      <c r="G60" s="30"/>
      <c r="H60" s="30"/>
      <c r="I60" s="30"/>
      <c r="J60" s="30"/>
      <c r="K60" s="30"/>
    </row>
    <row r="61" spans="1:11" ht="12.75" customHeight="1">
      <c r="A61" s="30"/>
      <c r="B61" s="30"/>
      <c r="C61" s="30"/>
      <c r="D61" s="30"/>
      <c r="E61" s="30"/>
      <c r="F61" s="30"/>
      <c r="G61" s="30"/>
      <c r="H61" s="30"/>
      <c r="I61" s="30"/>
      <c r="J61" s="30"/>
      <c r="K61" s="30"/>
    </row>
    <row r="62" spans="1:11" ht="12.75" customHeight="1">
      <c r="A62" s="30"/>
      <c r="B62" s="30"/>
      <c r="C62" s="30"/>
      <c r="D62" s="30"/>
      <c r="E62" s="30"/>
      <c r="F62" s="30"/>
      <c r="G62" s="30"/>
      <c r="H62" s="30"/>
      <c r="I62" s="30"/>
      <c r="J62" s="30"/>
      <c r="K62" s="30"/>
    </row>
    <row r="63" spans="1:11" ht="12.75" customHeight="1">
      <c r="A63" s="30"/>
      <c r="B63" s="30"/>
      <c r="C63" s="30"/>
      <c r="D63" s="30"/>
      <c r="E63" s="30"/>
      <c r="F63" s="30"/>
      <c r="G63" s="30"/>
      <c r="H63" s="30"/>
      <c r="I63" s="30"/>
      <c r="J63" s="30"/>
      <c r="K63" s="30"/>
    </row>
    <row r="64" spans="1:11" ht="12.75" customHeight="1">
      <c r="A64" s="30"/>
      <c r="B64" s="30"/>
      <c r="C64" s="30"/>
      <c r="D64" s="30"/>
      <c r="E64" s="30"/>
      <c r="F64" s="30"/>
      <c r="G64" s="30"/>
      <c r="H64" s="30"/>
      <c r="I64" s="30"/>
      <c r="J64" s="30"/>
      <c r="K64" s="30"/>
    </row>
    <row r="65" spans="1:11" ht="12.75" customHeight="1">
      <c r="A65" s="30"/>
      <c r="B65" s="30"/>
      <c r="C65" s="30"/>
      <c r="D65" s="30"/>
      <c r="E65" s="30"/>
      <c r="F65" s="30"/>
      <c r="G65" s="30"/>
      <c r="H65" s="30"/>
      <c r="I65" s="30"/>
      <c r="J65" s="30"/>
      <c r="K65" s="30"/>
    </row>
    <row r="66" spans="1:11" ht="12.75" customHeight="1">
      <c r="A66" s="30"/>
      <c r="B66" s="30"/>
      <c r="C66" s="30"/>
      <c r="D66" s="30"/>
      <c r="E66" s="30"/>
      <c r="F66" s="30"/>
      <c r="G66" s="30"/>
      <c r="H66" s="30"/>
      <c r="I66" s="30"/>
      <c r="J66" s="30"/>
      <c r="K66" s="30"/>
    </row>
    <row r="67" spans="1:11" ht="12.75" customHeight="1">
      <c r="A67" s="30"/>
      <c r="B67" s="30"/>
      <c r="C67" s="30"/>
      <c r="D67" s="30"/>
      <c r="E67" s="30"/>
      <c r="F67" s="30"/>
      <c r="G67" s="30"/>
      <c r="H67" s="30"/>
      <c r="I67" s="30"/>
      <c r="J67" s="30"/>
      <c r="K67" s="30"/>
    </row>
    <row r="68" spans="1:11" ht="12.75" customHeight="1">
      <c r="A68" s="30"/>
      <c r="B68" s="30"/>
      <c r="C68" s="30"/>
      <c r="D68" s="30"/>
      <c r="E68" s="30"/>
      <c r="F68" s="30"/>
      <c r="G68" s="30"/>
      <c r="H68" s="30"/>
      <c r="I68" s="30"/>
      <c r="J68" s="30"/>
      <c r="K68" s="30"/>
    </row>
    <row r="69" spans="1:11" ht="12.75" customHeight="1">
      <c r="A69" s="30"/>
      <c r="B69" s="30"/>
      <c r="C69" s="30"/>
      <c r="D69" s="30"/>
      <c r="E69" s="30"/>
      <c r="F69" s="30"/>
      <c r="G69" s="30"/>
      <c r="H69" s="30"/>
      <c r="I69" s="30"/>
      <c r="J69" s="30"/>
      <c r="K69" s="30"/>
    </row>
    <row r="70" spans="1:11" ht="12.75" customHeight="1">
      <c r="A70" s="30"/>
      <c r="B70" s="30"/>
      <c r="C70" s="30"/>
      <c r="D70" s="30"/>
      <c r="E70" s="30"/>
      <c r="F70" s="30"/>
      <c r="G70" s="30"/>
      <c r="H70" s="30"/>
      <c r="I70" s="30"/>
      <c r="J70" s="30"/>
      <c r="K70" s="30"/>
    </row>
    <row r="71" spans="1:11" ht="12.75" customHeight="1">
      <c r="A71" s="30"/>
      <c r="B71" s="30"/>
      <c r="C71" s="30"/>
      <c r="D71" s="30"/>
      <c r="E71" s="30"/>
      <c r="F71" s="30"/>
      <c r="G71" s="30"/>
      <c r="H71" s="30"/>
      <c r="I71" s="30"/>
      <c r="J71" s="30"/>
      <c r="K71" s="30"/>
    </row>
    <row r="72" spans="1:11" ht="12.75" customHeight="1">
      <c r="A72" s="30"/>
      <c r="B72" s="30"/>
      <c r="C72" s="30"/>
      <c r="D72" s="30"/>
      <c r="E72" s="30"/>
      <c r="F72" s="30"/>
      <c r="G72" s="30"/>
      <c r="H72" s="30"/>
      <c r="I72" s="30"/>
      <c r="J72" s="30"/>
      <c r="K72" s="30"/>
    </row>
    <row r="73" spans="1:11" ht="12.75" customHeight="1">
      <c r="A73" s="30"/>
      <c r="B73" s="30"/>
      <c r="C73" s="30"/>
      <c r="D73" s="30"/>
      <c r="E73" s="30"/>
      <c r="F73" s="30"/>
      <c r="G73" s="30"/>
      <c r="H73" s="30"/>
      <c r="I73" s="30"/>
      <c r="J73" s="30"/>
      <c r="K73" s="30"/>
    </row>
    <row r="74" spans="1:11" ht="12.75" customHeight="1">
      <c r="A74" s="30"/>
      <c r="B74" s="30"/>
      <c r="C74" s="30"/>
      <c r="D74" s="30"/>
      <c r="E74" s="30"/>
      <c r="F74" s="30"/>
      <c r="G74" s="30"/>
      <c r="H74" s="30"/>
      <c r="I74" s="30"/>
      <c r="J74" s="30"/>
      <c r="K74" s="30"/>
    </row>
    <row r="75" spans="1:11" ht="12.75" customHeight="1">
      <c r="A75" s="30"/>
      <c r="B75" s="30"/>
      <c r="C75" s="30"/>
      <c r="D75" s="30"/>
      <c r="E75" s="30"/>
      <c r="F75" s="30"/>
      <c r="G75" s="30"/>
      <c r="H75" s="30"/>
      <c r="I75" s="30"/>
      <c r="J75" s="30"/>
      <c r="K75" s="30"/>
    </row>
    <row r="76" spans="1:11" ht="12.75" customHeight="1">
      <c r="A76" s="30"/>
      <c r="B76" s="30"/>
      <c r="C76" s="30"/>
      <c r="D76" s="30"/>
      <c r="E76" s="30"/>
      <c r="F76" s="30"/>
      <c r="G76" s="30"/>
      <c r="H76" s="30"/>
      <c r="I76" s="30"/>
      <c r="J76" s="30"/>
      <c r="K76" s="30"/>
    </row>
    <row r="77" spans="1:11" ht="12.75" customHeight="1">
      <c r="A77" s="30"/>
      <c r="B77" s="30"/>
      <c r="C77" s="30"/>
      <c r="D77" s="30"/>
      <c r="E77" s="30"/>
      <c r="F77" s="30"/>
      <c r="G77" s="30"/>
      <c r="H77" s="30"/>
      <c r="I77" s="30"/>
      <c r="J77" s="30"/>
      <c r="K77" s="30"/>
    </row>
    <row r="78" spans="1:11" ht="12.75" customHeight="1">
      <c r="A78" s="30"/>
      <c r="B78" s="30"/>
      <c r="C78" s="30"/>
      <c r="D78" s="30"/>
      <c r="E78" s="30"/>
      <c r="F78" s="30"/>
      <c r="G78" s="30"/>
      <c r="H78" s="30"/>
      <c r="I78" s="30"/>
      <c r="J78" s="30"/>
      <c r="K78" s="30"/>
    </row>
    <row r="79" spans="1:11" ht="12.75" customHeight="1">
      <c r="A79" s="30"/>
      <c r="B79" s="30"/>
      <c r="C79" s="30"/>
      <c r="D79" s="30"/>
      <c r="E79" s="30"/>
      <c r="F79" s="30"/>
      <c r="G79" s="30"/>
      <c r="H79" s="30"/>
      <c r="I79" s="30"/>
      <c r="J79" s="30"/>
      <c r="K79" s="30"/>
    </row>
    <row r="80" spans="1:11" ht="12.75" customHeight="1">
      <c r="A80" s="30"/>
      <c r="B80" s="30"/>
      <c r="C80" s="30"/>
      <c r="D80" s="30"/>
      <c r="E80" s="30"/>
      <c r="F80" s="30"/>
      <c r="G80" s="30"/>
      <c r="H80" s="30"/>
      <c r="I80" s="30"/>
      <c r="J80" s="30"/>
      <c r="K80" s="30"/>
    </row>
    <row r="81" spans="1:11" ht="12.75" customHeight="1">
      <c r="A81" s="30"/>
      <c r="B81" s="30"/>
      <c r="C81" s="30"/>
      <c r="D81" s="30"/>
      <c r="E81" s="30"/>
      <c r="F81" s="30"/>
      <c r="G81" s="30"/>
      <c r="H81" s="30"/>
      <c r="I81" s="30"/>
      <c r="J81" s="30"/>
      <c r="K81" s="30"/>
    </row>
    <row r="82" spans="1:11" ht="12.75" customHeight="1">
      <c r="A82" s="30"/>
      <c r="B82" s="30"/>
      <c r="C82" s="30"/>
      <c r="D82" s="30"/>
      <c r="E82" s="30"/>
      <c r="F82" s="30"/>
      <c r="G82" s="30"/>
      <c r="H82" s="30"/>
      <c r="I82" s="30"/>
      <c r="J82" s="30"/>
      <c r="K82" s="30"/>
    </row>
    <row r="83" spans="1:11" ht="12.75" customHeight="1">
      <c r="A83" s="30"/>
      <c r="B83" s="30"/>
      <c r="C83" s="30"/>
      <c r="D83" s="30"/>
      <c r="E83" s="30"/>
      <c r="F83" s="30"/>
      <c r="G83" s="30"/>
      <c r="H83" s="30"/>
      <c r="I83" s="30"/>
      <c r="J83" s="30"/>
      <c r="K83" s="30"/>
    </row>
    <row r="84" spans="1:11" ht="12.75" customHeight="1">
      <c r="A84" s="30"/>
      <c r="B84" s="30"/>
      <c r="C84" s="30"/>
      <c r="D84" s="30"/>
      <c r="E84" s="30"/>
      <c r="F84" s="30"/>
      <c r="G84" s="30"/>
      <c r="H84" s="30"/>
      <c r="I84" s="30"/>
      <c r="J84" s="30"/>
      <c r="K84" s="30"/>
    </row>
    <row r="85" spans="1:11" ht="12.75" customHeight="1">
      <c r="A85" s="30"/>
      <c r="B85" s="30"/>
      <c r="C85" s="30"/>
      <c r="D85" s="30"/>
      <c r="E85" s="30"/>
      <c r="F85" s="30"/>
      <c r="G85" s="30"/>
      <c r="H85" s="30"/>
      <c r="I85" s="30"/>
      <c r="J85" s="30"/>
      <c r="K85" s="30"/>
    </row>
    <row r="86" spans="1:11" ht="12.75" customHeight="1">
      <c r="A86" s="30"/>
      <c r="B86" s="30"/>
      <c r="C86" s="30"/>
      <c r="D86" s="30"/>
      <c r="E86" s="30"/>
      <c r="F86" s="30"/>
      <c r="G86" s="30"/>
      <c r="H86" s="30"/>
      <c r="I86" s="30"/>
      <c r="J86" s="30"/>
      <c r="K86" s="30"/>
    </row>
    <row r="87" spans="1:11" ht="12.75" customHeight="1">
      <c r="A87" s="30"/>
      <c r="B87" s="30"/>
      <c r="C87" s="30"/>
      <c r="D87" s="30"/>
      <c r="E87" s="30"/>
      <c r="F87" s="30"/>
      <c r="G87" s="30"/>
      <c r="H87" s="30"/>
      <c r="I87" s="30"/>
      <c r="J87" s="30"/>
      <c r="K87" s="30"/>
    </row>
    <row r="88" spans="1:11" ht="12.75" customHeight="1">
      <c r="A88" s="30"/>
      <c r="B88" s="30"/>
      <c r="C88" s="30"/>
      <c r="D88" s="30"/>
      <c r="E88" s="30"/>
      <c r="F88" s="30"/>
      <c r="G88" s="30"/>
      <c r="H88" s="30"/>
      <c r="I88" s="30"/>
      <c r="J88" s="30"/>
      <c r="K88" s="30"/>
    </row>
    <row r="89" spans="1:11" ht="12.75" customHeight="1">
      <c r="A89" s="30"/>
      <c r="B89" s="30"/>
      <c r="C89" s="30"/>
      <c r="D89" s="30"/>
      <c r="E89" s="30"/>
      <c r="F89" s="30"/>
      <c r="G89" s="30"/>
      <c r="H89" s="30"/>
      <c r="I89" s="30"/>
      <c r="J89" s="30"/>
      <c r="K89" s="30"/>
    </row>
    <row r="90" spans="1:11" ht="12.75" customHeight="1">
      <c r="A90" s="30"/>
      <c r="B90" s="30"/>
      <c r="C90" s="30"/>
      <c r="D90" s="30"/>
      <c r="E90" s="30"/>
      <c r="F90" s="30"/>
      <c r="G90" s="30"/>
      <c r="H90" s="30"/>
      <c r="I90" s="30"/>
      <c r="J90" s="30"/>
      <c r="K90" s="30"/>
    </row>
    <row r="91" spans="1:11" ht="12.75" customHeight="1">
      <c r="A91" s="30"/>
      <c r="B91" s="30"/>
      <c r="C91" s="30"/>
      <c r="D91" s="30"/>
      <c r="E91" s="30"/>
      <c r="F91" s="30"/>
      <c r="G91" s="30"/>
      <c r="H91" s="30"/>
      <c r="I91" s="30"/>
      <c r="J91" s="30"/>
      <c r="K91" s="30"/>
    </row>
    <row r="92" spans="1:11" ht="12.75" customHeight="1">
      <c r="A92" s="30"/>
      <c r="B92" s="30"/>
      <c r="C92" s="30"/>
      <c r="D92" s="30"/>
      <c r="E92" s="30"/>
      <c r="F92" s="30"/>
      <c r="G92" s="30"/>
      <c r="H92" s="30"/>
      <c r="I92" s="30"/>
      <c r="J92" s="30"/>
      <c r="K92" s="30"/>
    </row>
    <row r="93" spans="1:11" ht="12.75" customHeight="1">
      <c r="A93" s="30"/>
      <c r="B93" s="30"/>
      <c r="C93" s="30"/>
      <c r="D93" s="30"/>
      <c r="E93" s="30"/>
      <c r="F93" s="30"/>
      <c r="G93" s="30"/>
      <c r="H93" s="30"/>
      <c r="I93" s="30"/>
      <c r="J93" s="30"/>
      <c r="K93" s="30"/>
    </row>
    <row r="94" spans="1:11" ht="12.75" customHeight="1">
      <c r="A94" s="30"/>
      <c r="B94" s="30"/>
      <c r="C94" s="30"/>
      <c r="D94" s="30"/>
      <c r="E94" s="30"/>
      <c r="F94" s="30"/>
      <c r="G94" s="30"/>
      <c r="H94" s="30"/>
      <c r="I94" s="30"/>
      <c r="J94" s="30"/>
      <c r="K94" s="30"/>
    </row>
    <row r="95" spans="1:11" ht="12.75" customHeight="1">
      <c r="A95" s="30"/>
      <c r="B95" s="30"/>
      <c r="C95" s="30"/>
      <c r="D95" s="30"/>
      <c r="E95" s="30"/>
      <c r="F95" s="30"/>
      <c r="G95" s="30"/>
      <c r="H95" s="30"/>
      <c r="I95" s="30"/>
      <c r="J95" s="30"/>
      <c r="K95" s="30"/>
    </row>
    <row r="96" spans="1:11" ht="12.75" customHeight="1">
      <c r="A96" s="30"/>
      <c r="B96" s="30"/>
      <c r="C96" s="30"/>
      <c r="D96" s="30"/>
      <c r="E96" s="30"/>
      <c r="F96" s="30"/>
      <c r="G96" s="30"/>
      <c r="H96" s="30"/>
      <c r="I96" s="30"/>
      <c r="J96" s="30"/>
      <c r="K96" s="30"/>
    </row>
    <row r="97" spans="1:11" ht="12.75" customHeight="1">
      <c r="A97" s="30"/>
      <c r="B97" s="30"/>
      <c r="C97" s="30"/>
      <c r="D97" s="30"/>
      <c r="E97" s="30"/>
      <c r="F97" s="30"/>
      <c r="G97" s="30"/>
      <c r="H97" s="30"/>
      <c r="I97" s="30"/>
      <c r="J97" s="30"/>
      <c r="K97" s="30"/>
    </row>
    <row r="98" spans="1:11" ht="12.75" customHeight="1">
      <c r="A98" s="30"/>
      <c r="B98" s="30"/>
      <c r="C98" s="30"/>
      <c r="D98" s="30"/>
      <c r="E98" s="30"/>
      <c r="F98" s="30"/>
      <c r="G98" s="30"/>
      <c r="H98" s="30"/>
      <c r="I98" s="30"/>
      <c r="J98" s="30"/>
      <c r="K98" s="30"/>
    </row>
    <row r="99" spans="1:11" ht="12.75" customHeight="1">
      <c r="A99" s="30"/>
      <c r="B99" s="30"/>
      <c r="C99" s="30"/>
      <c r="D99" s="30"/>
      <c r="E99" s="30"/>
      <c r="F99" s="30"/>
      <c r="G99" s="30"/>
      <c r="H99" s="30"/>
      <c r="I99" s="30"/>
      <c r="J99" s="30"/>
      <c r="K99" s="30"/>
    </row>
    <row r="100" spans="1:11" ht="12.75" customHeight="1">
      <c r="A100" s="30"/>
      <c r="B100" s="30"/>
      <c r="C100" s="30"/>
      <c r="D100" s="30"/>
      <c r="E100" s="30"/>
      <c r="F100" s="30"/>
      <c r="G100" s="30"/>
      <c r="H100" s="30"/>
      <c r="I100" s="30"/>
      <c r="J100" s="30"/>
      <c r="K100" s="30"/>
    </row>
  </sheetData>
  <mergeCells count="8">
    <mergeCell ref="H1:J7"/>
    <mergeCell ref="A40:J45"/>
    <mergeCell ref="A27:J32"/>
    <mergeCell ref="A8:J18"/>
    <mergeCell ref="A19:J22"/>
    <mergeCell ref="A23:J25"/>
    <mergeCell ref="A36:J37"/>
    <mergeCell ref="A39:J39"/>
  </mergeCells>
  <pageMargins left="0.511811024" right="0.511811024" top="0.78740157499999996" bottom="0.78740157499999996"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4AE1-EFAC-42BF-84FC-18CE4C146296}">
  <sheetPr>
    <pageSetUpPr fitToPage="1"/>
  </sheetPr>
  <dimension ref="A1:L145"/>
  <sheetViews>
    <sheetView topLeftCell="A53" workbookViewId="0">
      <selection activeCell="N9" sqref="N9:N10"/>
    </sheetView>
  </sheetViews>
  <sheetFormatPr defaultColWidth="14.42578125" defaultRowHeight="15" customHeight="1"/>
  <cols>
    <col min="1" max="1" width="8.7109375" style="4" customWidth="1"/>
    <col min="2" max="2" width="16.5703125" style="4" customWidth="1"/>
    <col min="3" max="3" width="58.5703125" style="4" customWidth="1"/>
    <col min="4" max="4" width="11.42578125" style="4" customWidth="1"/>
    <col min="5" max="5" width="10" style="4" customWidth="1"/>
    <col min="6" max="6" width="8.85546875" style="4" customWidth="1"/>
    <col min="7" max="7" width="13.28515625" style="4" customWidth="1"/>
    <col min="8" max="9" width="12" style="4" bestFit="1" customWidth="1"/>
    <col min="10" max="10" width="13.140625" style="4" bestFit="1" customWidth="1"/>
    <col min="11" max="11" width="14.28515625" style="4" bestFit="1" customWidth="1"/>
    <col min="12" max="12" width="15.5703125" style="4" hidden="1" customWidth="1"/>
    <col min="13" max="16384" width="14.42578125" style="4"/>
  </cols>
  <sheetData>
    <row r="1" spans="1:12" ht="51" customHeight="1">
      <c r="A1" s="251" t="s">
        <v>39</v>
      </c>
      <c r="B1" s="252"/>
      <c r="C1" s="253" t="s">
        <v>487</v>
      </c>
      <c r="D1" s="253"/>
      <c r="E1" s="253"/>
      <c r="F1" s="253"/>
      <c r="G1" s="253"/>
      <c r="H1" s="253"/>
      <c r="I1" s="253"/>
      <c r="J1" s="253"/>
      <c r="K1" s="147" t="s">
        <v>488</v>
      </c>
      <c r="L1" s="92"/>
    </row>
    <row r="2" spans="1:12" ht="21.75" customHeight="1">
      <c r="A2" s="254"/>
      <c r="B2" s="255"/>
      <c r="C2" s="255"/>
      <c r="D2" s="255"/>
      <c r="E2" s="255"/>
      <c r="F2" s="255"/>
      <c r="G2" s="255"/>
      <c r="H2" s="255"/>
      <c r="I2" s="255"/>
      <c r="J2" s="255"/>
      <c r="K2" s="256"/>
      <c r="L2" s="92"/>
    </row>
    <row r="3" spans="1:12" ht="43.9" customHeight="1">
      <c r="A3" s="257" t="s">
        <v>31</v>
      </c>
      <c r="B3" s="258"/>
      <c r="C3" s="259" t="s">
        <v>194</v>
      </c>
      <c r="D3" s="259"/>
      <c r="E3" s="259"/>
      <c r="F3" s="259"/>
      <c r="G3" s="259"/>
      <c r="H3" s="259"/>
      <c r="I3" s="259"/>
      <c r="J3" s="259"/>
      <c r="K3" s="260"/>
      <c r="L3" s="92"/>
    </row>
    <row r="4" spans="1:12" ht="18.75" customHeight="1">
      <c r="A4" s="243" t="s">
        <v>35</v>
      </c>
      <c r="B4" s="244"/>
      <c r="C4" s="245" t="s">
        <v>199</v>
      </c>
      <c r="D4" s="245"/>
      <c r="E4" s="245"/>
      <c r="F4" s="247" t="s">
        <v>200</v>
      </c>
      <c r="G4" s="247"/>
      <c r="H4" s="248">
        <f>'[6]Anexo B - Orçamento  Resumo'!B6</f>
        <v>840.5</v>
      </c>
      <c r="I4" s="249" t="s">
        <v>201</v>
      </c>
      <c r="J4" s="250"/>
      <c r="K4" s="137" t="e">
        <f>'Composição BDI - Modelo'!E26</f>
        <v>#VALUE!</v>
      </c>
      <c r="L4" s="92"/>
    </row>
    <row r="5" spans="1:12" ht="18.75" customHeight="1">
      <c r="A5" s="243" t="s">
        <v>0</v>
      </c>
      <c r="B5" s="244"/>
      <c r="C5" s="245" t="s">
        <v>44</v>
      </c>
      <c r="D5" s="245"/>
      <c r="E5" s="245"/>
      <c r="F5" s="247"/>
      <c r="G5" s="247"/>
      <c r="H5" s="248"/>
      <c r="I5" s="249" t="s">
        <v>202</v>
      </c>
      <c r="J5" s="250"/>
      <c r="K5" s="137" t="e">
        <f>'Composição BDI - Modelo'!K16</f>
        <v>#VALUE!</v>
      </c>
      <c r="L5" s="92"/>
    </row>
    <row r="6" spans="1:12" ht="18.75" customHeight="1" thickBot="1">
      <c r="A6" s="243" t="s">
        <v>485</v>
      </c>
      <c r="B6" s="244"/>
      <c r="C6" s="245" t="s">
        <v>486</v>
      </c>
      <c r="D6" s="245"/>
      <c r="E6" s="245"/>
      <c r="F6" s="247"/>
      <c r="G6" s="247"/>
      <c r="H6" s="248"/>
      <c r="I6" s="246" t="s">
        <v>32</v>
      </c>
      <c r="J6" s="246"/>
      <c r="K6" s="148" t="s">
        <v>513</v>
      </c>
      <c r="L6" s="92"/>
    </row>
    <row r="7" spans="1:12" ht="12" customHeight="1">
      <c r="A7" s="235" t="s">
        <v>489</v>
      </c>
      <c r="B7" s="236"/>
      <c r="C7" s="236"/>
      <c r="D7" s="236"/>
      <c r="E7" s="236"/>
      <c r="F7" s="236"/>
      <c r="G7" s="236"/>
      <c r="H7" s="236"/>
      <c r="I7" s="236"/>
      <c r="J7" s="236"/>
      <c r="K7" s="237"/>
      <c r="L7" s="92"/>
    </row>
    <row r="8" spans="1:12" ht="18.75" customHeight="1" thickBot="1">
      <c r="A8" s="238"/>
      <c r="B8" s="239"/>
      <c r="C8" s="239"/>
      <c r="D8" s="239"/>
      <c r="E8" s="239"/>
      <c r="F8" s="239"/>
      <c r="G8" s="239"/>
      <c r="H8" s="239"/>
      <c r="I8" s="239"/>
      <c r="J8" s="239"/>
      <c r="K8" s="240"/>
      <c r="L8" s="92"/>
    </row>
    <row r="9" spans="1:12" s="93" customFormat="1" ht="28.15" customHeight="1">
      <c r="A9" s="241" t="s">
        <v>203</v>
      </c>
      <c r="B9" s="231" t="s">
        <v>204</v>
      </c>
      <c r="C9" s="231" t="s">
        <v>205</v>
      </c>
      <c r="D9" s="231" t="s">
        <v>206</v>
      </c>
      <c r="E9" s="231" t="s">
        <v>207</v>
      </c>
      <c r="F9" s="231" t="s">
        <v>208</v>
      </c>
      <c r="G9" s="231" t="s">
        <v>209</v>
      </c>
      <c r="H9" s="231"/>
      <c r="I9" s="231" t="s">
        <v>210</v>
      </c>
      <c r="J9" s="231" t="s">
        <v>211</v>
      </c>
      <c r="K9" s="233" t="s">
        <v>212</v>
      </c>
    </row>
    <row r="10" spans="1:12" s="93" customFormat="1" ht="33.6" customHeight="1">
      <c r="A10" s="242"/>
      <c r="B10" s="232"/>
      <c r="C10" s="232"/>
      <c r="D10" s="232"/>
      <c r="E10" s="232"/>
      <c r="F10" s="232"/>
      <c r="G10" s="94" t="s">
        <v>213</v>
      </c>
      <c r="H10" s="94" t="s">
        <v>214</v>
      </c>
      <c r="I10" s="232"/>
      <c r="J10" s="232"/>
      <c r="K10" s="234"/>
    </row>
    <row r="11" spans="1:12" s="96" customFormat="1" ht="12.75">
      <c r="A11" s="138" t="s">
        <v>215</v>
      </c>
      <c r="B11" s="215" t="s">
        <v>216</v>
      </c>
      <c r="C11" s="215"/>
      <c r="D11" s="215"/>
      <c r="E11" s="215"/>
      <c r="F11" s="215"/>
      <c r="G11" s="215"/>
      <c r="H11" s="215"/>
      <c r="I11" s="215"/>
      <c r="J11" s="95">
        <f>J12</f>
        <v>0</v>
      </c>
      <c r="K11" s="139" t="e">
        <f>K12</f>
        <v>#VALUE!</v>
      </c>
    </row>
    <row r="12" spans="1:12" s="96" customFormat="1" ht="12.75">
      <c r="A12" s="140" t="s">
        <v>46</v>
      </c>
      <c r="B12" s="216" t="s">
        <v>217</v>
      </c>
      <c r="C12" s="216"/>
      <c r="D12" s="216"/>
      <c r="E12" s="216"/>
      <c r="F12" s="216"/>
      <c r="G12" s="216"/>
      <c r="H12" s="216"/>
      <c r="I12" s="216"/>
      <c r="J12" s="97">
        <f>J13</f>
        <v>0</v>
      </c>
      <c r="K12" s="141" t="e">
        <f>K13</f>
        <v>#VALUE!</v>
      </c>
    </row>
    <row r="13" spans="1:12" s="96" customFormat="1" ht="25.5">
      <c r="A13" s="142" t="s">
        <v>195</v>
      </c>
      <c r="B13" s="99" t="s">
        <v>196</v>
      </c>
      <c r="C13" s="98" t="s">
        <v>197</v>
      </c>
      <c r="D13" s="99" t="s">
        <v>218</v>
      </c>
      <c r="E13" s="99" t="s">
        <v>198</v>
      </c>
      <c r="F13" s="100">
        <v>1</v>
      </c>
      <c r="G13" s="107"/>
      <c r="H13" s="107"/>
      <c r="I13" s="101">
        <f>ROUND(SUM(G13:H13),2)</f>
        <v>0</v>
      </c>
      <c r="J13" s="101">
        <f>ROUND(I13*F13,2)</f>
        <v>0</v>
      </c>
      <c r="K13" s="143" t="e">
        <f>ROUND((J13*(1+$K$4)),2)</f>
        <v>#VALUE!</v>
      </c>
      <c r="L13" s="96">
        <f>F13*G13</f>
        <v>0</v>
      </c>
    </row>
    <row r="14" spans="1:12" s="96" customFormat="1" ht="12.75">
      <c r="A14" s="138" t="s">
        <v>219</v>
      </c>
      <c r="B14" s="215" t="s">
        <v>220</v>
      </c>
      <c r="C14" s="215"/>
      <c r="D14" s="215"/>
      <c r="E14" s="215"/>
      <c r="F14" s="215"/>
      <c r="G14" s="215"/>
      <c r="H14" s="215"/>
      <c r="I14" s="215"/>
      <c r="J14" s="95">
        <f>J15+J19</f>
        <v>0</v>
      </c>
      <c r="K14" s="139" t="e">
        <f>K15+K19</f>
        <v>#VALUE!</v>
      </c>
      <c r="L14" s="96">
        <f t="shared" ref="L14:L77" si="0">F14*G14</f>
        <v>0</v>
      </c>
    </row>
    <row r="15" spans="1:12" s="96" customFormat="1" ht="12.75">
      <c r="A15" s="140" t="s">
        <v>47</v>
      </c>
      <c r="B15" s="216" t="s">
        <v>221</v>
      </c>
      <c r="C15" s="216"/>
      <c r="D15" s="216"/>
      <c r="E15" s="216"/>
      <c r="F15" s="216"/>
      <c r="G15" s="216"/>
      <c r="H15" s="216"/>
      <c r="I15" s="216"/>
      <c r="J15" s="97">
        <f>SUM(J16:J18)</f>
        <v>0</v>
      </c>
      <c r="K15" s="141" t="e">
        <f>SUM(K16:K18)</f>
        <v>#VALUE!</v>
      </c>
      <c r="L15" s="96">
        <f t="shared" si="0"/>
        <v>0</v>
      </c>
    </row>
    <row r="16" spans="1:12" s="96" customFormat="1" ht="25.5">
      <c r="A16" s="142" t="s">
        <v>222</v>
      </c>
      <c r="B16" s="99" t="s">
        <v>223</v>
      </c>
      <c r="C16" s="98" t="s">
        <v>224</v>
      </c>
      <c r="D16" s="99" t="s">
        <v>33</v>
      </c>
      <c r="E16" s="99" t="s">
        <v>26</v>
      </c>
      <c r="F16" s="100">
        <v>48</v>
      </c>
      <c r="G16" s="107"/>
      <c r="H16" s="107"/>
      <c r="I16" s="101">
        <f>ROUND(SUM(G16:H16),2)</f>
        <v>0</v>
      </c>
      <c r="J16" s="101">
        <f>ROUND(I16*F16,2)</f>
        <v>0</v>
      </c>
      <c r="K16" s="143" t="e">
        <f>ROUND((J16*(1+$K$4)),2)</f>
        <v>#VALUE!</v>
      </c>
      <c r="L16" s="96">
        <f t="shared" si="0"/>
        <v>0</v>
      </c>
    </row>
    <row r="17" spans="1:12" s="96" customFormat="1" ht="12.75">
      <c r="A17" s="142" t="s">
        <v>225</v>
      </c>
      <c r="B17" s="99" t="s">
        <v>226</v>
      </c>
      <c r="C17" s="98" t="s">
        <v>227</v>
      </c>
      <c r="D17" s="99" t="s">
        <v>33</v>
      </c>
      <c r="E17" s="99" t="s">
        <v>26</v>
      </c>
      <c r="F17" s="100">
        <v>240</v>
      </c>
      <c r="G17" s="107"/>
      <c r="H17" s="107"/>
      <c r="I17" s="101">
        <f t="shared" ref="I17:I18" si="1">ROUND(SUM(G17:H17),2)</f>
        <v>0</v>
      </c>
      <c r="J17" s="101">
        <f t="shared" ref="J17:J18" si="2">ROUND(I17*F17,2)</f>
        <v>0</v>
      </c>
      <c r="K17" s="143" t="e">
        <f>ROUND((J17*(1+$K$4)),2)</f>
        <v>#VALUE!</v>
      </c>
      <c r="L17" s="96">
        <f t="shared" si="0"/>
        <v>0</v>
      </c>
    </row>
    <row r="18" spans="1:12" s="96" customFormat="1" ht="25.5">
      <c r="A18" s="142" t="s">
        <v>228</v>
      </c>
      <c r="B18" s="99" t="s">
        <v>229</v>
      </c>
      <c r="C18" s="98" t="s">
        <v>36</v>
      </c>
      <c r="D18" s="99" t="s">
        <v>33</v>
      </c>
      <c r="E18" s="99" t="s">
        <v>26</v>
      </c>
      <c r="F18" s="100">
        <v>48</v>
      </c>
      <c r="G18" s="107"/>
      <c r="H18" s="107"/>
      <c r="I18" s="101">
        <f t="shared" si="1"/>
        <v>0</v>
      </c>
      <c r="J18" s="101">
        <f t="shared" si="2"/>
        <v>0</v>
      </c>
      <c r="K18" s="143" t="e">
        <f t="shared" ref="K18:K21" si="3">ROUND((J18*(1+$K$4)),2)</f>
        <v>#VALUE!</v>
      </c>
      <c r="L18" s="96">
        <f t="shared" si="0"/>
        <v>0</v>
      </c>
    </row>
    <row r="19" spans="1:12" s="96" customFormat="1" ht="12.75">
      <c r="A19" s="140" t="s">
        <v>48</v>
      </c>
      <c r="B19" s="216" t="s">
        <v>230</v>
      </c>
      <c r="C19" s="216"/>
      <c r="D19" s="216"/>
      <c r="E19" s="216"/>
      <c r="F19" s="216"/>
      <c r="G19" s="216"/>
      <c r="H19" s="216"/>
      <c r="I19" s="216"/>
      <c r="J19" s="97">
        <f>SUM(J20:J21)</f>
        <v>0</v>
      </c>
      <c r="K19" s="141" t="e">
        <f>SUM(K20:K21)</f>
        <v>#VALUE!</v>
      </c>
      <c r="L19" s="96">
        <f t="shared" si="0"/>
        <v>0</v>
      </c>
    </row>
    <row r="20" spans="1:12" s="96" customFormat="1" ht="25.5">
      <c r="A20" s="142" t="s">
        <v>231</v>
      </c>
      <c r="B20" s="99" t="s">
        <v>232</v>
      </c>
      <c r="C20" s="98" t="s">
        <v>233</v>
      </c>
      <c r="D20" s="99" t="s">
        <v>33</v>
      </c>
      <c r="E20" s="99" t="s">
        <v>27</v>
      </c>
      <c r="F20" s="100">
        <v>50</v>
      </c>
      <c r="G20" s="107"/>
      <c r="H20" s="107"/>
      <c r="I20" s="101">
        <f>ROUND(SUM(G20:H20),2)</f>
        <v>0</v>
      </c>
      <c r="J20" s="101">
        <f>ROUND(I20*F20,2)</f>
        <v>0</v>
      </c>
      <c r="K20" s="143" t="e">
        <f t="shared" si="3"/>
        <v>#VALUE!</v>
      </c>
      <c r="L20" s="96">
        <f t="shared" si="0"/>
        <v>0</v>
      </c>
    </row>
    <row r="21" spans="1:12" s="96" customFormat="1" ht="63.75">
      <c r="A21" s="142" t="s">
        <v>234</v>
      </c>
      <c r="B21" s="99" t="s">
        <v>235</v>
      </c>
      <c r="C21" s="98" t="s">
        <v>236</v>
      </c>
      <c r="D21" s="99" t="s">
        <v>33</v>
      </c>
      <c r="E21" s="99" t="s">
        <v>237</v>
      </c>
      <c r="F21" s="100">
        <v>20</v>
      </c>
      <c r="G21" s="107"/>
      <c r="H21" s="107"/>
      <c r="I21" s="101">
        <f>ROUND(SUM(G21:H21),2)</f>
        <v>0</v>
      </c>
      <c r="J21" s="101">
        <f>ROUND(I21*F21,2)</f>
        <v>0</v>
      </c>
      <c r="K21" s="143" t="e">
        <f t="shared" si="3"/>
        <v>#VALUE!</v>
      </c>
      <c r="L21" s="96">
        <f t="shared" si="0"/>
        <v>0</v>
      </c>
    </row>
    <row r="22" spans="1:12" s="96" customFormat="1" ht="12.75">
      <c r="A22" s="138" t="s">
        <v>238</v>
      </c>
      <c r="B22" s="215" t="s">
        <v>1</v>
      </c>
      <c r="C22" s="215"/>
      <c r="D22" s="215"/>
      <c r="E22" s="215"/>
      <c r="F22" s="215"/>
      <c r="G22" s="215"/>
      <c r="H22" s="215"/>
      <c r="I22" s="215"/>
      <c r="J22" s="95">
        <f>J23+J27+J32</f>
        <v>0</v>
      </c>
      <c r="K22" s="139" t="e">
        <f>K23+K27+K32</f>
        <v>#VALUE!</v>
      </c>
      <c r="L22" s="96">
        <f t="shared" si="0"/>
        <v>0</v>
      </c>
    </row>
    <row r="23" spans="1:12" s="96" customFormat="1" ht="12.75">
      <c r="A23" s="140" t="s">
        <v>49</v>
      </c>
      <c r="B23" s="216" t="s">
        <v>239</v>
      </c>
      <c r="C23" s="216"/>
      <c r="D23" s="216"/>
      <c r="E23" s="216"/>
      <c r="F23" s="216"/>
      <c r="G23" s="216"/>
      <c r="H23" s="216"/>
      <c r="I23" s="216"/>
      <c r="J23" s="97">
        <f>SUM(J24:J26)</f>
        <v>0</v>
      </c>
      <c r="K23" s="141" t="e">
        <f>SUM(K24:K26)</f>
        <v>#VALUE!</v>
      </c>
      <c r="L23" s="96">
        <f t="shared" si="0"/>
        <v>0</v>
      </c>
    </row>
    <row r="24" spans="1:12" s="96" customFormat="1" ht="25.5">
      <c r="A24" s="142" t="s">
        <v>240</v>
      </c>
      <c r="B24" s="99" t="s">
        <v>241</v>
      </c>
      <c r="C24" s="98" t="s">
        <v>242</v>
      </c>
      <c r="D24" s="99" t="s">
        <v>33</v>
      </c>
      <c r="E24" s="99" t="s">
        <v>28</v>
      </c>
      <c r="F24" s="100">
        <v>74.88</v>
      </c>
      <c r="G24" s="107"/>
      <c r="H24" s="107"/>
      <c r="I24" s="101">
        <f>ROUND(SUM(G24:H24),2)</f>
        <v>0</v>
      </c>
      <c r="J24" s="101">
        <f>ROUND(I24*F24,2)</f>
        <v>0</v>
      </c>
      <c r="K24" s="143" t="e">
        <f>ROUND((J24*(1+$K$4)),2)</f>
        <v>#VALUE!</v>
      </c>
      <c r="L24" s="96">
        <f t="shared" si="0"/>
        <v>0</v>
      </c>
    </row>
    <row r="25" spans="1:12" s="96" customFormat="1" ht="25.5">
      <c r="A25" s="142" t="s">
        <v>243</v>
      </c>
      <c r="B25" s="99" t="s">
        <v>244</v>
      </c>
      <c r="C25" s="98" t="s">
        <v>245</v>
      </c>
      <c r="D25" s="99" t="s">
        <v>33</v>
      </c>
      <c r="E25" s="99" t="s">
        <v>28</v>
      </c>
      <c r="F25" s="100">
        <v>268.97000000000003</v>
      </c>
      <c r="G25" s="107"/>
      <c r="H25" s="107"/>
      <c r="I25" s="101">
        <f>ROUND(SUM(G25:H25),2)</f>
        <v>0</v>
      </c>
      <c r="J25" s="101">
        <f t="shared" ref="J25:J26" si="4">ROUND(I25*F25,2)</f>
        <v>0</v>
      </c>
      <c r="K25" s="143" t="e">
        <f>ROUND((J25*(1+$K$4)),2)</f>
        <v>#VALUE!</v>
      </c>
      <c r="L25" s="96">
        <f t="shared" si="0"/>
        <v>0</v>
      </c>
    </row>
    <row r="26" spans="1:12" s="96" customFormat="1" ht="12.75">
      <c r="A26" s="142" t="s">
        <v>246</v>
      </c>
      <c r="B26" s="99" t="s">
        <v>247</v>
      </c>
      <c r="C26" s="98" t="s">
        <v>248</v>
      </c>
      <c r="D26" s="99" t="s">
        <v>33</v>
      </c>
      <c r="E26" s="99" t="s">
        <v>28</v>
      </c>
      <c r="F26" s="100">
        <v>236.33</v>
      </c>
      <c r="G26" s="107"/>
      <c r="H26" s="107"/>
      <c r="I26" s="101">
        <f>ROUND(SUM(G26:H26),2)</f>
        <v>0</v>
      </c>
      <c r="J26" s="101">
        <f t="shared" si="4"/>
        <v>0</v>
      </c>
      <c r="K26" s="143" t="e">
        <f>ROUND((J26*(1+$K$4)),2)</f>
        <v>#VALUE!</v>
      </c>
      <c r="L26" s="96">
        <f t="shared" si="0"/>
        <v>0</v>
      </c>
    </row>
    <row r="27" spans="1:12" s="96" customFormat="1" ht="12.75">
      <c r="A27" s="140" t="s">
        <v>50</v>
      </c>
      <c r="B27" s="216" t="s">
        <v>249</v>
      </c>
      <c r="C27" s="216"/>
      <c r="D27" s="216"/>
      <c r="E27" s="216"/>
      <c r="F27" s="216"/>
      <c r="G27" s="216"/>
      <c r="H27" s="216"/>
      <c r="I27" s="216"/>
      <c r="J27" s="97">
        <f>SUM(J28:J31)</f>
        <v>0</v>
      </c>
      <c r="K27" s="141" t="e">
        <f>SUM(K28:K31)</f>
        <v>#VALUE!</v>
      </c>
      <c r="L27" s="96">
        <f t="shared" si="0"/>
        <v>0</v>
      </c>
    </row>
    <row r="28" spans="1:12" s="96" customFormat="1" ht="12.75">
      <c r="A28" s="222" t="s">
        <v>250</v>
      </c>
      <c r="B28" s="223" t="s">
        <v>251</v>
      </c>
      <c r="C28" s="98" t="s">
        <v>252</v>
      </c>
      <c r="D28" s="223" t="s">
        <v>253</v>
      </c>
      <c r="E28" s="223" t="s">
        <v>198</v>
      </c>
      <c r="F28" s="226">
        <v>1</v>
      </c>
      <c r="G28" s="229"/>
      <c r="H28" s="229"/>
      <c r="I28" s="220">
        <f>ROUND(SUM(G28:H29),2)</f>
        <v>0</v>
      </c>
      <c r="J28" s="220">
        <f>ROUND(I28*F28,2)</f>
        <v>0</v>
      </c>
      <c r="K28" s="221" t="e">
        <f>ROUND((J28*(1+$K$4)),2)</f>
        <v>#VALUE!</v>
      </c>
      <c r="L28" s="96">
        <f t="shared" si="0"/>
        <v>0</v>
      </c>
    </row>
    <row r="29" spans="1:12" s="96" customFormat="1" ht="12.75">
      <c r="A29" s="222"/>
      <c r="B29" s="223"/>
      <c r="C29" s="144"/>
      <c r="D29" s="223"/>
      <c r="E29" s="223"/>
      <c r="F29" s="226"/>
      <c r="G29" s="230"/>
      <c r="H29" s="230"/>
      <c r="I29" s="220"/>
      <c r="J29" s="220"/>
      <c r="K29" s="221"/>
      <c r="L29" s="96">
        <f t="shared" si="0"/>
        <v>0</v>
      </c>
    </row>
    <row r="30" spans="1:12" s="96" customFormat="1" ht="12.75">
      <c r="A30" s="222" t="s">
        <v>254</v>
      </c>
      <c r="B30" s="223" t="s">
        <v>255</v>
      </c>
      <c r="C30" s="98" t="s">
        <v>256</v>
      </c>
      <c r="D30" s="223" t="s">
        <v>253</v>
      </c>
      <c r="E30" s="223" t="s">
        <v>198</v>
      </c>
      <c r="F30" s="226">
        <v>1</v>
      </c>
      <c r="G30" s="229"/>
      <c r="H30" s="229"/>
      <c r="I30" s="220">
        <f>ROUND(SUM(G30:H31),2)</f>
        <v>0</v>
      </c>
      <c r="J30" s="220">
        <f>ROUND(I30*F30,2)</f>
        <v>0</v>
      </c>
      <c r="K30" s="221" t="e">
        <f>ROUND((J30*(1+$K$4)),2)</f>
        <v>#VALUE!</v>
      </c>
      <c r="L30" s="96">
        <f t="shared" si="0"/>
        <v>0</v>
      </c>
    </row>
    <row r="31" spans="1:12" s="96" customFormat="1" ht="12.75">
      <c r="A31" s="222"/>
      <c r="B31" s="223"/>
      <c r="C31" s="144"/>
      <c r="D31" s="223"/>
      <c r="E31" s="223"/>
      <c r="F31" s="226"/>
      <c r="G31" s="230"/>
      <c r="H31" s="230"/>
      <c r="I31" s="220"/>
      <c r="J31" s="220"/>
      <c r="K31" s="221"/>
      <c r="L31" s="96">
        <f t="shared" si="0"/>
        <v>0</v>
      </c>
    </row>
    <row r="32" spans="1:12" s="96" customFormat="1" ht="12.75">
      <c r="A32" s="140" t="s">
        <v>51</v>
      </c>
      <c r="B32" s="216" t="s">
        <v>257</v>
      </c>
      <c r="C32" s="216"/>
      <c r="D32" s="216"/>
      <c r="E32" s="216"/>
      <c r="F32" s="216"/>
      <c r="G32" s="216"/>
      <c r="H32" s="216"/>
      <c r="I32" s="216"/>
      <c r="J32" s="97">
        <f>J33</f>
        <v>0</v>
      </c>
      <c r="K32" s="141" t="e">
        <f>K33</f>
        <v>#VALUE!</v>
      </c>
      <c r="L32" s="96">
        <f t="shared" si="0"/>
        <v>0</v>
      </c>
    </row>
    <row r="33" spans="1:12" s="96" customFormat="1" ht="38.25">
      <c r="A33" s="142" t="s">
        <v>258</v>
      </c>
      <c r="B33" s="99" t="s">
        <v>259</v>
      </c>
      <c r="C33" s="98" t="s">
        <v>260</v>
      </c>
      <c r="D33" s="99" t="s">
        <v>218</v>
      </c>
      <c r="E33" s="99" t="s">
        <v>261</v>
      </c>
      <c r="F33" s="100">
        <v>840.5</v>
      </c>
      <c r="G33" s="107"/>
      <c r="H33" s="107"/>
      <c r="I33" s="101">
        <f>ROUND(SUM(G33:H33),2)</f>
        <v>0</v>
      </c>
      <c r="J33" s="101">
        <f>ROUND(I33*F33,2)</f>
        <v>0</v>
      </c>
      <c r="K33" s="143" t="e">
        <f>ROUND((J33*(1+$K$4)),2)</f>
        <v>#VALUE!</v>
      </c>
      <c r="L33" s="96">
        <f t="shared" si="0"/>
        <v>0</v>
      </c>
    </row>
    <row r="34" spans="1:12" s="96" customFormat="1" ht="12.75">
      <c r="A34" s="138" t="s">
        <v>262</v>
      </c>
      <c r="B34" s="215" t="s">
        <v>2</v>
      </c>
      <c r="C34" s="215"/>
      <c r="D34" s="215"/>
      <c r="E34" s="215"/>
      <c r="F34" s="215"/>
      <c r="G34" s="215"/>
      <c r="H34" s="215"/>
      <c r="I34" s="215"/>
      <c r="J34" s="95">
        <f>J35+J52</f>
        <v>0</v>
      </c>
      <c r="K34" s="139" t="e">
        <f>K35+K52</f>
        <v>#VALUE!</v>
      </c>
      <c r="L34" s="96">
        <f t="shared" si="0"/>
        <v>0</v>
      </c>
    </row>
    <row r="35" spans="1:12" s="96" customFormat="1" ht="12.75">
      <c r="A35" s="140" t="s">
        <v>52</v>
      </c>
      <c r="B35" s="216" t="s">
        <v>263</v>
      </c>
      <c r="C35" s="216"/>
      <c r="D35" s="216"/>
      <c r="E35" s="216"/>
      <c r="F35" s="216"/>
      <c r="G35" s="216"/>
      <c r="H35" s="216"/>
      <c r="I35" s="216"/>
      <c r="J35" s="97">
        <f>SUM(J36:J51)</f>
        <v>0</v>
      </c>
      <c r="K35" s="141" t="e">
        <f>SUM(K36:K51)</f>
        <v>#VALUE!</v>
      </c>
      <c r="L35" s="96">
        <f t="shared" si="0"/>
        <v>0</v>
      </c>
    </row>
    <row r="36" spans="1:12" s="96" customFormat="1" ht="25.5">
      <c r="A36" s="142" t="s">
        <v>264</v>
      </c>
      <c r="B36" s="99" t="s">
        <v>265</v>
      </c>
      <c r="C36" s="98" t="s">
        <v>266</v>
      </c>
      <c r="D36" s="99" t="s">
        <v>33</v>
      </c>
      <c r="E36" s="99" t="s">
        <v>25</v>
      </c>
      <c r="F36" s="100">
        <v>57</v>
      </c>
      <c r="G36" s="107"/>
      <c r="H36" s="107"/>
      <c r="I36" s="101">
        <f>ROUND(SUM(G36:H36),2)</f>
        <v>0</v>
      </c>
      <c r="J36" s="101">
        <f>ROUND(I36*F36,2)</f>
        <v>0</v>
      </c>
      <c r="K36" s="143" t="e">
        <f>ROUND((J36*(1+$K$4)),2)</f>
        <v>#VALUE!</v>
      </c>
      <c r="L36" s="96">
        <f t="shared" si="0"/>
        <v>0</v>
      </c>
    </row>
    <row r="37" spans="1:12" s="96" customFormat="1" ht="63.75">
      <c r="A37" s="142" t="s">
        <v>267</v>
      </c>
      <c r="B37" s="99" t="s">
        <v>268</v>
      </c>
      <c r="C37" s="98" t="s">
        <v>269</v>
      </c>
      <c r="D37" s="99" t="s">
        <v>218</v>
      </c>
      <c r="E37" s="99" t="s">
        <v>198</v>
      </c>
      <c r="F37" s="100">
        <v>1</v>
      </c>
      <c r="G37" s="107"/>
      <c r="H37" s="107"/>
      <c r="I37" s="101">
        <f t="shared" ref="I37:I54" si="5">ROUND(SUM(G37:H37),2)</f>
        <v>0</v>
      </c>
      <c r="J37" s="101">
        <f t="shared" ref="J37:J54" si="6">ROUND(I37*F37,2)</f>
        <v>0</v>
      </c>
      <c r="K37" s="143" t="e">
        <f t="shared" ref="K37:K49" si="7">ROUND((J37*(1+$K$4)),2)</f>
        <v>#VALUE!</v>
      </c>
      <c r="L37" s="96">
        <f t="shared" si="0"/>
        <v>0</v>
      </c>
    </row>
    <row r="38" spans="1:12" s="96" customFormat="1" ht="25.5">
      <c r="A38" s="142" t="s">
        <v>270</v>
      </c>
      <c r="B38" s="99" t="s">
        <v>271</v>
      </c>
      <c r="C38" s="98" t="s">
        <v>272</v>
      </c>
      <c r="D38" s="99" t="s">
        <v>33</v>
      </c>
      <c r="E38" s="99" t="s">
        <v>25</v>
      </c>
      <c r="F38" s="100">
        <v>55</v>
      </c>
      <c r="G38" s="107"/>
      <c r="H38" s="107"/>
      <c r="I38" s="101">
        <f t="shared" si="5"/>
        <v>0</v>
      </c>
      <c r="J38" s="101">
        <f t="shared" si="6"/>
        <v>0</v>
      </c>
      <c r="K38" s="143" t="e">
        <f t="shared" si="7"/>
        <v>#VALUE!</v>
      </c>
      <c r="L38" s="96">
        <f t="shared" si="0"/>
        <v>0</v>
      </c>
    </row>
    <row r="39" spans="1:12" s="96" customFormat="1" ht="38.25">
      <c r="A39" s="142" t="s">
        <v>273</v>
      </c>
      <c r="B39" s="99" t="s">
        <v>274</v>
      </c>
      <c r="C39" s="98" t="s">
        <v>275</v>
      </c>
      <c r="D39" s="99" t="s">
        <v>218</v>
      </c>
      <c r="E39" s="99" t="s">
        <v>198</v>
      </c>
      <c r="F39" s="100">
        <v>3</v>
      </c>
      <c r="G39" s="107"/>
      <c r="H39" s="107"/>
      <c r="I39" s="101">
        <f t="shared" si="5"/>
        <v>0</v>
      </c>
      <c r="J39" s="101">
        <f t="shared" si="6"/>
        <v>0</v>
      </c>
      <c r="K39" s="143" t="e">
        <f t="shared" si="7"/>
        <v>#VALUE!</v>
      </c>
      <c r="L39" s="96">
        <f t="shared" si="0"/>
        <v>0</v>
      </c>
    </row>
    <row r="40" spans="1:12" s="96" customFormat="1" ht="51">
      <c r="A40" s="142" t="s">
        <v>276</v>
      </c>
      <c r="B40" s="99" t="s">
        <v>277</v>
      </c>
      <c r="C40" s="98" t="s">
        <v>278</v>
      </c>
      <c r="D40" s="99" t="s">
        <v>218</v>
      </c>
      <c r="E40" s="99" t="s">
        <v>279</v>
      </c>
      <c r="F40" s="100">
        <v>44.23</v>
      </c>
      <c r="G40" s="107"/>
      <c r="H40" s="107"/>
      <c r="I40" s="101">
        <f t="shared" si="5"/>
        <v>0</v>
      </c>
      <c r="J40" s="101">
        <f t="shared" si="6"/>
        <v>0</v>
      </c>
      <c r="K40" s="143" t="e">
        <f t="shared" si="7"/>
        <v>#VALUE!</v>
      </c>
      <c r="L40" s="96">
        <f t="shared" si="0"/>
        <v>0</v>
      </c>
    </row>
    <row r="41" spans="1:12" s="96" customFormat="1" ht="25.5">
      <c r="A41" s="142" t="s">
        <v>280</v>
      </c>
      <c r="B41" s="99" t="s">
        <v>281</v>
      </c>
      <c r="C41" s="98" t="s">
        <v>282</v>
      </c>
      <c r="D41" s="99" t="s">
        <v>33</v>
      </c>
      <c r="E41" s="99" t="s">
        <v>55</v>
      </c>
      <c r="F41" s="100">
        <v>0.69</v>
      </c>
      <c r="G41" s="107"/>
      <c r="H41" s="107"/>
      <c r="I41" s="101">
        <f t="shared" si="5"/>
        <v>0</v>
      </c>
      <c r="J41" s="101">
        <f t="shared" si="6"/>
        <v>0</v>
      </c>
      <c r="K41" s="143" t="e">
        <f t="shared" si="7"/>
        <v>#VALUE!</v>
      </c>
      <c r="L41" s="96">
        <f t="shared" si="0"/>
        <v>0</v>
      </c>
    </row>
    <row r="42" spans="1:12" s="96" customFormat="1" ht="38.25">
      <c r="A42" s="142" t="s">
        <v>283</v>
      </c>
      <c r="B42" s="99" t="s">
        <v>284</v>
      </c>
      <c r="C42" s="98" t="s">
        <v>285</v>
      </c>
      <c r="D42" s="99" t="s">
        <v>33</v>
      </c>
      <c r="E42" s="99" t="s">
        <v>28</v>
      </c>
      <c r="F42" s="100">
        <v>42.76</v>
      </c>
      <c r="G42" s="107"/>
      <c r="H42" s="107"/>
      <c r="I42" s="101">
        <f t="shared" si="5"/>
        <v>0</v>
      </c>
      <c r="J42" s="101">
        <f t="shared" si="6"/>
        <v>0</v>
      </c>
      <c r="K42" s="143" t="e">
        <f t="shared" si="7"/>
        <v>#VALUE!</v>
      </c>
      <c r="L42" s="96">
        <f t="shared" si="0"/>
        <v>0</v>
      </c>
    </row>
    <row r="43" spans="1:12" s="96" customFormat="1" ht="25.5">
      <c r="A43" s="142" t="s">
        <v>286</v>
      </c>
      <c r="B43" s="99" t="s">
        <v>287</v>
      </c>
      <c r="C43" s="98" t="s">
        <v>288</v>
      </c>
      <c r="D43" s="99" t="s">
        <v>33</v>
      </c>
      <c r="E43" s="99" t="s">
        <v>28</v>
      </c>
      <c r="F43" s="100">
        <v>3.5</v>
      </c>
      <c r="G43" s="107"/>
      <c r="H43" s="107"/>
      <c r="I43" s="101">
        <f t="shared" si="5"/>
        <v>0</v>
      </c>
      <c r="J43" s="101">
        <f t="shared" si="6"/>
        <v>0</v>
      </c>
      <c r="K43" s="143" t="e">
        <f t="shared" si="7"/>
        <v>#VALUE!</v>
      </c>
      <c r="L43" s="96">
        <f t="shared" si="0"/>
        <v>0</v>
      </c>
    </row>
    <row r="44" spans="1:12" s="96" customFormat="1" ht="25.5">
      <c r="A44" s="142" t="s">
        <v>289</v>
      </c>
      <c r="B44" s="99" t="s">
        <v>290</v>
      </c>
      <c r="C44" s="98" t="s">
        <v>291</v>
      </c>
      <c r="D44" s="99" t="s">
        <v>218</v>
      </c>
      <c r="E44" s="99" t="s">
        <v>261</v>
      </c>
      <c r="F44" s="100">
        <v>42.16</v>
      </c>
      <c r="G44" s="107"/>
      <c r="H44" s="107"/>
      <c r="I44" s="101">
        <f t="shared" si="5"/>
        <v>0</v>
      </c>
      <c r="J44" s="101">
        <f t="shared" si="6"/>
        <v>0</v>
      </c>
      <c r="K44" s="143" t="e">
        <f t="shared" si="7"/>
        <v>#VALUE!</v>
      </c>
      <c r="L44" s="96">
        <f t="shared" si="0"/>
        <v>0</v>
      </c>
    </row>
    <row r="45" spans="1:12" s="96" customFormat="1" ht="25.5">
      <c r="A45" s="142" t="s">
        <v>292</v>
      </c>
      <c r="B45" s="99" t="s">
        <v>293</v>
      </c>
      <c r="C45" s="98" t="s">
        <v>294</v>
      </c>
      <c r="D45" s="99" t="s">
        <v>33</v>
      </c>
      <c r="E45" s="99" t="s">
        <v>28</v>
      </c>
      <c r="F45" s="100">
        <v>9.2899999999999991</v>
      </c>
      <c r="G45" s="107"/>
      <c r="H45" s="107"/>
      <c r="I45" s="101">
        <f t="shared" si="5"/>
        <v>0</v>
      </c>
      <c r="J45" s="101">
        <f t="shared" si="6"/>
        <v>0</v>
      </c>
      <c r="K45" s="143" t="e">
        <f t="shared" si="7"/>
        <v>#VALUE!</v>
      </c>
      <c r="L45" s="96">
        <f t="shared" si="0"/>
        <v>0</v>
      </c>
    </row>
    <row r="46" spans="1:12" s="96" customFormat="1" ht="25.5">
      <c r="A46" s="142" t="s">
        <v>295</v>
      </c>
      <c r="B46" s="99" t="s">
        <v>296</v>
      </c>
      <c r="C46" s="98" t="s">
        <v>297</v>
      </c>
      <c r="D46" s="99" t="s">
        <v>33</v>
      </c>
      <c r="E46" s="99" t="s">
        <v>28</v>
      </c>
      <c r="F46" s="100">
        <v>4</v>
      </c>
      <c r="G46" s="107"/>
      <c r="H46" s="107"/>
      <c r="I46" s="101">
        <f t="shared" si="5"/>
        <v>0</v>
      </c>
      <c r="J46" s="101">
        <f t="shared" si="6"/>
        <v>0</v>
      </c>
      <c r="K46" s="143" t="e">
        <f t="shared" si="7"/>
        <v>#VALUE!</v>
      </c>
      <c r="L46" s="96">
        <f t="shared" si="0"/>
        <v>0</v>
      </c>
    </row>
    <row r="47" spans="1:12" s="96" customFormat="1" ht="25.5">
      <c r="A47" s="142" t="s">
        <v>298</v>
      </c>
      <c r="B47" s="99" t="s">
        <v>299</v>
      </c>
      <c r="C47" s="98" t="s">
        <v>300</v>
      </c>
      <c r="D47" s="99" t="s">
        <v>218</v>
      </c>
      <c r="E47" s="99" t="s">
        <v>261</v>
      </c>
      <c r="F47" s="100">
        <v>600</v>
      </c>
      <c r="G47" s="107"/>
      <c r="H47" s="107"/>
      <c r="I47" s="101">
        <f t="shared" si="5"/>
        <v>0</v>
      </c>
      <c r="J47" s="101">
        <f t="shared" si="6"/>
        <v>0</v>
      </c>
      <c r="K47" s="143" t="e">
        <f t="shared" si="7"/>
        <v>#VALUE!</v>
      </c>
      <c r="L47" s="96">
        <f t="shared" si="0"/>
        <v>0</v>
      </c>
    </row>
    <row r="48" spans="1:12" s="96" customFormat="1" ht="25.5">
      <c r="A48" s="142" t="s">
        <v>301</v>
      </c>
      <c r="B48" s="99" t="s">
        <v>302</v>
      </c>
      <c r="C48" s="98" t="s">
        <v>303</v>
      </c>
      <c r="D48" s="99" t="s">
        <v>218</v>
      </c>
      <c r="E48" s="99" t="s">
        <v>261</v>
      </c>
      <c r="F48" s="100">
        <v>128.5</v>
      </c>
      <c r="G48" s="107"/>
      <c r="H48" s="107"/>
      <c r="I48" s="101">
        <f t="shared" si="5"/>
        <v>0</v>
      </c>
      <c r="J48" s="101">
        <f t="shared" si="6"/>
        <v>0</v>
      </c>
      <c r="K48" s="143" t="e">
        <f t="shared" si="7"/>
        <v>#VALUE!</v>
      </c>
      <c r="L48" s="96">
        <f t="shared" si="0"/>
        <v>0</v>
      </c>
    </row>
    <row r="49" spans="1:12" s="96" customFormat="1" ht="38.25">
      <c r="A49" s="142" t="s">
        <v>304</v>
      </c>
      <c r="B49" s="99" t="s">
        <v>284</v>
      </c>
      <c r="C49" s="98" t="s">
        <v>305</v>
      </c>
      <c r="D49" s="99" t="s">
        <v>33</v>
      </c>
      <c r="E49" s="99" t="s">
        <v>28</v>
      </c>
      <c r="F49" s="100">
        <v>128.5</v>
      </c>
      <c r="G49" s="107"/>
      <c r="H49" s="107"/>
      <c r="I49" s="101">
        <f t="shared" si="5"/>
        <v>0</v>
      </c>
      <c r="J49" s="101">
        <f t="shared" si="6"/>
        <v>0</v>
      </c>
      <c r="K49" s="143" t="e">
        <f t="shared" si="7"/>
        <v>#VALUE!</v>
      </c>
      <c r="L49" s="96">
        <f t="shared" si="0"/>
        <v>0</v>
      </c>
    </row>
    <row r="50" spans="1:12" s="96" customFormat="1" ht="25.5">
      <c r="A50" s="142" t="s">
        <v>306</v>
      </c>
      <c r="B50" s="99" t="s">
        <v>307</v>
      </c>
      <c r="C50" s="98" t="s">
        <v>308</v>
      </c>
      <c r="D50" s="99" t="s">
        <v>33</v>
      </c>
      <c r="E50" s="99" t="s">
        <v>25</v>
      </c>
      <c r="F50" s="100">
        <v>20</v>
      </c>
      <c r="G50" s="107"/>
      <c r="H50" s="107"/>
      <c r="I50" s="101">
        <f t="shared" si="5"/>
        <v>0</v>
      </c>
      <c r="J50" s="101">
        <f t="shared" si="6"/>
        <v>0</v>
      </c>
      <c r="K50" s="143" t="e">
        <f>ROUND((J50*(1+$K$4)),2)</f>
        <v>#VALUE!</v>
      </c>
      <c r="L50" s="96">
        <f t="shared" si="0"/>
        <v>0</v>
      </c>
    </row>
    <row r="51" spans="1:12" s="96" customFormat="1" ht="25.5">
      <c r="A51" s="142" t="s">
        <v>309</v>
      </c>
      <c r="B51" s="99" t="s">
        <v>310</v>
      </c>
      <c r="C51" s="98" t="s">
        <v>311</v>
      </c>
      <c r="D51" s="99" t="s">
        <v>253</v>
      </c>
      <c r="E51" s="99" t="s">
        <v>198</v>
      </c>
      <c r="F51" s="100">
        <v>4</v>
      </c>
      <c r="G51" s="107"/>
      <c r="H51" s="107"/>
      <c r="I51" s="101">
        <f t="shared" si="5"/>
        <v>0</v>
      </c>
      <c r="J51" s="101">
        <f t="shared" si="6"/>
        <v>0</v>
      </c>
      <c r="K51" s="143" t="e">
        <f>ROUND((J51*(1+$K$4)),2)</f>
        <v>#VALUE!</v>
      </c>
      <c r="L51" s="96">
        <f t="shared" si="0"/>
        <v>0</v>
      </c>
    </row>
    <row r="52" spans="1:12" s="96" customFormat="1" ht="12.75">
      <c r="A52" s="140" t="s">
        <v>53</v>
      </c>
      <c r="B52" s="216" t="s">
        <v>312</v>
      </c>
      <c r="C52" s="216"/>
      <c r="D52" s="216"/>
      <c r="E52" s="216"/>
      <c r="F52" s="216"/>
      <c r="G52" s="216"/>
      <c r="H52" s="216"/>
      <c r="I52" s="216"/>
      <c r="J52" s="97">
        <f>SUM(J53:J54)</f>
        <v>0</v>
      </c>
      <c r="K52" s="141" t="e">
        <f>SUM(K53:K54)</f>
        <v>#VALUE!</v>
      </c>
      <c r="L52" s="96">
        <f t="shared" si="0"/>
        <v>0</v>
      </c>
    </row>
    <row r="53" spans="1:12" s="96" customFormat="1" ht="12.75">
      <c r="A53" s="142" t="s">
        <v>313</v>
      </c>
      <c r="B53" s="99" t="s">
        <v>314</v>
      </c>
      <c r="C53" s="98" t="s">
        <v>315</v>
      </c>
      <c r="D53" s="99" t="s">
        <v>33</v>
      </c>
      <c r="E53" s="99" t="s">
        <v>28</v>
      </c>
      <c r="F53" s="100">
        <v>9.0500000000000007</v>
      </c>
      <c r="G53" s="107"/>
      <c r="H53" s="107"/>
      <c r="I53" s="101">
        <f t="shared" si="5"/>
        <v>0</v>
      </c>
      <c r="J53" s="101">
        <f t="shared" si="6"/>
        <v>0</v>
      </c>
      <c r="K53" s="143" t="e">
        <f>ROUND((J53*(1+$K$4)),2)</f>
        <v>#VALUE!</v>
      </c>
      <c r="L53" s="96">
        <f t="shared" si="0"/>
        <v>0</v>
      </c>
    </row>
    <row r="54" spans="1:12" s="96" customFormat="1" ht="63.75">
      <c r="A54" s="142" t="s">
        <v>316</v>
      </c>
      <c r="B54" s="99" t="s">
        <v>317</v>
      </c>
      <c r="C54" s="98" t="s">
        <v>318</v>
      </c>
      <c r="D54" s="99" t="s">
        <v>218</v>
      </c>
      <c r="E54" s="99" t="s">
        <v>261</v>
      </c>
      <c r="F54" s="100">
        <v>144.52000000000001</v>
      </c>
      <c r="G54" s="107"/>
      <c r="H54" s="107"/>
      <c r="I54" s="101">
        <f t="shared" si="5"/>
        <v>0</v>
      </c>
      <c r="J54" s="101">
        <f t="shared" si="6"/>
        <v>0</v>
      </c>
      <c r="K54" s="143" t="e">
        <f>ROUND((J54*(1+$K$4)),2)</f>
        <v>#VALUE!</v>
      </c>
      <c r="L54" s="96">
        <f t="shared" si="0"/>
        <v>0</v>
      </c>
    </row>
    <row r="55" spans="1:12" s="96" customFormat="1" ht="12.75">
      <c r="A55" s="138" t="s">
        <v>319</v>
      </c>
      <c r="B55" s="215" t="s">
        <v>3</v>
      </c>
      <c r="C55" s="215"/>
      <c r="D55" s="215"/>
      <c r="E55" s="215"/>
      <c r="F55" s="215"/>
      <c r="G55" s="215"/>
      <c r="H55" s="215"/>
      <c r="I55" s="215"/>
      <c r="J55" s="95">
        <f>J56+J58+J61</f>
        <v>0</v>
      </c>
      <c r="K55" s="139" t="e">
        <f>K56+K58+K61</f>
        <v>#VALUE!</v>
      </c>
      <c r="L55" s="96">
        <f t="shared" si="0"/>
        <v>0</v>
      </c>
    </row>
    <row r="56" spans="1:12" s="96" customFormat="1" ht="12.75">
      <c r="A56" s="140" t="s">
        <v>54</v>
      </c>
      <c r="B56" s="216" t="s">
        <v>320</v>
      </c>
      <c r="C56" s="216"/>
      <c r="D56" s="216"/>
      <c r="E56" s="216"/>
      <c r="F56" s="216"/>
      <c r="G56" s="216"/>
      <c r="H56" s="216"/>
      <c r="I56" s="216"/>
      <c r="J56" s="97">
        <f>J57</f>
        <v>0</v>
      </c>
      <c r="K56" s="141" t="e">
        <f>K57</f>
        <v>#VALUE!</v>
      </c>
      <c r="L56" s="96">
        <f t="shared" si="0"/>
        <v>0</v>
      </c>
    </row>
    <row r="57" spans="1:12" s="96" customFormat="1" ht="38.25">
      <c r="A57" s="142" t="s">
        <v>321</v>
      </c>
      <c r="B57" s="99" t="s">
        <v>322</v>
      </c>
      <c r="C57" s="98" t="s">
        <v>37</v>
      </c>
      <c r="D57" s="99" t="s">
        <v>33</v>
      </c>
      <c r="E57" s="99" t="s">
        <v>28</v>
      </c>
      <c r="F57" s="100">
        <v>2.88</v>
      </c>
      <c r="G57" s="107"/>
      <c r="H57" s="107"/>
      <c r="I57" s="101">
        <f t="shared" ref="I57:I66" si="8">ROUND(SUM(G57:H57),2)</f>
        <v>0</v>
      </c>
      <c r="J57" s="101">
        <f t="shared" ref="J57" si="9">ROUND(I57*F57,2)</f>
        <v>0</v>
      </c>
      <c r="K57" s="143" t="e">
        <f>ROUND((J57*(1+$K$4)),2)</f>
        <v>#VALUE!</v>
      </c>
      <c r="L57" s="96">
        <f t="shared" si="0"/>
        <v>0</v>
      </c>
    </row>
    <row r="58" spans="1:12" s="96" customFormat="1" ht="12.75">
      <c r="A58" s="140" t="s">
        <v>56</v>
      </c>
      <c r="B58" s="216" t="s">
        <v>323</v>
      </c>
      <c r="C58" s="216"/>
      <c r="D58" s="216"/>
      <c r="E58" s="216"/>
      <c r="F58" s="216"/>
      <c r="G58" s="216"/>
      <c r="H58" s="216"/>
      <c r="I58" s="216"/>
      <c r="J58" s="97">
        <f>SUM(J59:J60)</f>
        <v>0</v>
      </c>
      <c r="K58" s="141" t="e">
        <f>SUM(K59:K60)</f>
        <v>#VALUE!</v>
      </c>
      <c r="L58" s="96">
        <f t="shared" si="0"/>
        <v>0</v>
      </c>
    </row>
    <row r="59" spans="1:12" s="96" customFormat="1" ht="25.5">
      <c r="A59" s="142" t="s">
        <v>324</v>
      </c>
      <c r="B59" s="99" t="s">
        <v>325</v>
      </c>
      <c r="C59" s="98" t="s">
        <v>326</v>
      </c>
      <c r="D59" s="99" t="s">
        <v>218</v>
      </c>
      <c r="E59" s="99" t="s">
        <v>198</v>
      </c>
      <c r="F59" s="100">
        <v>1</v>
      </c>
      <c r="G59" s="107"/>
      <c r="H59" s="107"/>
      <c r="I59" s="101">
        <f t="shared" si="8"/>
        <v>0</v>
      </c>
      <c r="J59" s="101">
        <f t="shared" ref="J59:J65" si="10">ROUND(I59*F59,2)</f>
        <v>0</v>
      </c>
      <c r="K59" s="143" t="e">
        <f>ROUND((J59*(1+$K$4)),2)</f>
        <v>#VALUE!</v>
      </c>
      <c r="L59" s="96">
        <f t="shared" si="0"/>
        <v>0</v>
      </c>
    </row>
    <row r="60" spans="1:12" s="96" customFormat="1" ht="25.5">
      <c r="A60" s="142" t="s">
        <v>327</v>
      </c>
      <c r="B60" s="99" t="s">
        <v>328</v>
      </c>
      <c r="C60" s="98" t="s">
        <v>329</v>
      </c>
      <c r="D60" s="99" t="s">
        <v>218</v>
      </c>
      <c r="E60" s="99" t="s">
        <v>198</v>
      </c>
      <c r="F60" s="100">
        <v>1</v>
      </c>
      <c r="G60" s="107"/>
      <c r="H60" s="107"/>
      <c r="I60" s="101">
        <f t="shared" si="8"/>
        <v>0</v>
      </c>
      <c r="J60" s="101">
        <f t="shared" si="10"/>
        <v>0</v>
      </c>
      <c r="K60" s="143" t="e">
        <f>ROUND((J60*(1+$K$4)),2)</f>
        <v>#VALUE!</v>
      </c>
      <c r="L60" s="96">
        <f t="shared" si="0"/>
        <v>0</v>
      </c>
    </row>
    <row r="61" spans="1:12" s="96" customFormat="1" ht="12.75">
      <c r="A61" s="140" t="s">
        <v>57</v>
      </c>
      <c r="B61" s="216" t="s">
        <v>330</v>
      </c>
      <c r="C61" s="216"/>
      <c r="D61" s="216"/>
      <c r="E61" s="216"/>
      <c r="F61" s="216"/>
      <c r="G61" s="216"/>
      <c r="H61" s="216"/>
      <c r="I61" s="216"/>
      <c r="J61" s="97">
        <f>SUM(J62:J63)</f>
        <v>0</v>
      </c>
      <c r="K61" s="141" t="e">
        <f>SUM(K62:K63)</f>
        <v>#VALUE!</v>
      </c>
      <c r="L61" s="96">
        <f t="shared" si="0"/>
        <v>0</v>
      </c>
    </row>
    <row r="62" spans="1:12" s="96" customFormat="1" ht="51">
      <c r="A62" s="142" t="s">
        <v>331</v>
      </c>
      <c r="B62" s="99" t="s">
        <v>332</v>
      </c>
      <c r="C62" s="98" t="s">
        <v>333</v>
      </c>
      <c r="D62" s="99" t="s">
        <v>218</v>
      </c>
      <c r="E62" s="99" t="s">
        <v>186</v>
      </c>
      <c r="F62" s="100">
        <v>3</v>
      </c>
      <c r="G62" s="107"/>
      <c r="H62" s="107"/>
      <c r="I62" s="101">
        <f t="shared" si="8"/>
        <v>0</v>
      </c>
      <c r="J62" s="101">
        <f t="shared" si="10"/>
        <v>0</v>
      </c>
      <c r="K62" s="143" t="e">
        <f>ROUND((J62*(1+$K$4)),2)</f>
        <v>#VALUE!</v>
      </c>
      <c r="L62" s="96">
        <f t="shared" si="0"/>
        <v>0</v>
      </c>
    </row>
    <row r="63" spans="1:12" s="96" customFormat="1" ht="51">
      <c r="A63" s="142" t="s">
        <v>334</v>
      </c>
      <c r="B63" s="99" t="s">
        <v>335</v>
      </c>
      <c r="C63" s="98" t="s">
        <v>336</v>
      </c>
      <c r="D63" s="99" t="s">
        <v>218</v>
      </c>
      <c r="E63" s="99" t="s">
        <v>198</v>
      </c>
      <c r="F63" s="100">
        <v>1</v>
      </c>
      <c r="G63" s="107"/>
      <c r="H63" s="107"/>
      <c r="I63" s="101">
        <f t="shared" si="8"/>
        <v>0</v>
      </c>
      <c r="J63" s="101">
        <f t="shared" si="10"/>
        <v>0</v>
      </c>
      <c r="K63" s="143" t="e">
        <f>ROUND((J63*(1+$K$4)),2)</f>
        <v>#VALUE!</v>
      </c>
      <c r="L63" s="96">
        <f t="shared" si="0"/>
        <v>0</v>
      </c>
    </row>
    <row r="64" spans="1:12" s="96" customFormat="1" ht="12.75">
      <c r="A64" s="138" t="s">
        <v>337</v>
      </c>
      <c r="B64" s="215" t="s">
        <v>338</v>
      </c>
      <c r="C64" s="215"/>
      <c r="D64" s="215"/>
      <c r="E64" s="215"/>
      <c r="F64" s="215"/>
      <c r="G64" s="215"/>
      <c r="H64" s="215"/>
      <c r="I64" s="215"/>
      <c r="J64" s="95">
        <f>SUM(J65:J81)</f>
        <v>0</v>
      </c>
      <c r="K64" s="139" t="e">
        <f>SUM(K65:K81)</f>
        <v>#VALUE!</v>
      </c>
      <c r="L64" s="96">
        <f t="shared" si="0"/>
        <v>0</v>
      </c>
    </row>
    <row r="65" spans="1:12" s="96" customFormat="1" ht="38.25">
      <c r="A65" s="142" t="s">
        <v>58</v>
      </c>
      <c r="B65" s="99" t="s">
        <v>339</v>
      </c>
      <c r="C65" s="98" t="s">
        <v>185</v>
      </c>
      <c r="D65" s="99" t="s">
        <v>33</v>
      </c>
      <c r="E65" s="99" t="s">
        <v>25</v>
      </c>
      <c r="F65" s="100">
        <v>19</v>
      </c>
      <c r="G65" s="107"/>
      <c r="H65" s="107"/>
      <c r="I65" s="101">
        <f t="shared" si="8"/>
        <v>0</v>
      </c>
      <c r="J65" s="101">
        <f t="shared" si="10"/>
        <v>0</v>
      </c>
      <c r="K65" s="143" t="e">
        <f>ROUND((J65*(1+$K$4)),2)</f>
        <v>#VALUE!</v>
      </c>
      <c r="L65" s="96">
        <f t="shared" si="0"/>
        <v>0</v>
      </c>
    </row>
    <row r="66" spans="1:12" s="96" customFormat="1" ht="51">
      <c r="A66" s="142" t="s">
        <v>59</v>
      </c>
      <c r="B66" s="99" t="s">
        <v>340</v>
      </c>
      <c r="C66" s="98" t="s">
        <v>341</v>
      </c>
      <c r="D66" s="99" t="s">
        <v>33</v>
      </c>
      <c r="E66" s="99" t="s">
        <v>25</v>
      </c>
      <c r="F66" s="100">
        <v>18</v>
      </c>
      <c r="G66" s="107"/>
      <c r="H66" s="107"/>
      <c r="I66" s="101">
        <f t="shared" si="8"/>
        <v>0</v>
      </c>
      <c r="J66" s="101">
        <f>ROUND(F66*I66,2)</f>
        <v>0</v>
      </c>
      <c r="K66" s="143" t="e">
        <f>ROUND((J66*(1+$K$4)),2)</f>
        <v>#VALUE!</v>
      </c>
      <c r="L66" s="96">
        <f t="shared" si="0"/>
        <v>0</v>
      </c>
    </row>
    <row r="67" spans="1:12" s="96" customFormat="1" ht="25.5" customHeight="1">
      <c r="A67" s="222" t="s">
        <v>60</v>
      </c>
      <c r="B67" s="223" t="s">
        <v>342</v>
      </c>
      <c r="C67" s="227" t="s">
        <v>343</v>
      </c>
      <c r="D67" s="223" t="s">
        <v>218</v>
      </c>
      <c r="E67" s="223" t="s">
        <v>198</v>
      </c>
      <c r="F67" s="226">
        <v>37</v>
      </c>
      <c r="G67" s="217"/>
      <c r="H67" s="217"/>
      <c r="I67" s="220">
        <f>ROUND(SUM(G67:H68),)</f>
        <v>0</v>
      </c>
      <c r="J67" s="220">
        <f>ROUND(I67*F67,2)</f>
        <v>0</v>
      </c>
      <c r="K67" s="221" t="e">
        <f>ROUND((J67*(1+$K$4)),2)</f>
        <v>#VALUE!</v>
      </c>
      <c r="L67" s="96">
        <f t="shared" si="0"/>
        <v>0</v>
      </c>
    </row>
    <row r="68" spans="1:12" s="96" customFormat="1" ht="12.75" customHeight="1">
      <c r="A68" s="222"/>
      <c r="B68" s="223"/>
      <c r="C68" s="228"/>
      <c r="D68" s="223"/>
      <c r="E68" s="223"/>
      <c r="F68" s="226"/>
      <c r="G68" s="217"/>
      <c r="H68" s="217"/>
      <c r="I68" s="220"/>
      <c r="J68" s="220"/>
      <c r="K68" s="221"/>
      <c r="L68" s="96">
        <f t="shared" si="0"/>
        <v>0</v>
      </c>
    </row>
    <row r="69" spans="1:12" s="96" customFormat="1" ht="51">
      <c r="A69" s="142" t="s">
        <v>61</v>
      </c>
      <c r="B69" s="99" t="s">
        <v>344</v>
      </c>
      <c r="C69" s="98" t="s">
        <v>345</v>
      </c>
      <c r="D69" s="99" t="s">
        <v>33</v>
      </c>
      <c r="E69" s="99" t="s">
        <v>25</v>
      </c>
      <c r="F69" s="100">
        <v>15</v>
      </c>
      <c r="G69" s="107"/>
      <c r="H69" s="107"/>
      <c r="I69" s="101">
        <f>ROUND(SUM(G69:H69),2)</f>
        <v>0</v>
      </c>
      <c r="J69" s="101">
        <f>ROUND(I69*F69,2)</f>
        <v>0</v>
      </c>
      <c r="K69" s="143" t="e">
        <f>ROUND((J69*(1+$K$4)),2)</f>
        <v>#VALUE!</v>
      </c>
      <c r="L69" s="96">
        <f t="shared" si="0"/>
        <v>0</v>
      </c>
    </row>
    <row r="70" spans="1:12" s="96" customFormat="1" ht="38.25">
      <c r="A70" s="142" t="s">
        <v>62</v>
      </c>
      <c r="B70" s="99" t="s">
        <v>346</v>
      </c>
      <c r="C70" s="98" t="s">
        <v>347</v>
      </c>
      <c r="D70" s="99" t="s">
        <v>33</v>
      </c>
      <c r="E70" s="99" t="s">
        <v>25</v>
      </c>
      <c r="F70" s="100">
        <v>31</v>
      </c>
      <c r="G70" s="107"/>
      <c r="H70" s="107"/>
      <c r="I70" s="101">
        <f>ROUND(SUM(G70:H70),2)</f>
        <v>0</v>
      </c>
      <c r="J70" s="101">
        <f>ROUND(I70*F70,2)</f>
        <v>0</v>
      </c>
      <c r="K70" s="143" t="e">
        <f t="shared" ref="K70:K80" si="11">ROUND((J70*(1+$K$4)),2)</f>
        <v>#VALUE!</v>
      </c>
      <c r="L70" s="96">
        <f t="shared" si="0"/>
        <v>0</v>
      </c>
    </row>
    <row r="71" spans="1:12" s="96" customFormat="1" ht="25.5">
      <c r="A71" s="142" t="s">
        <v>63</v>
      </c>
      <c r="B71" s="99" t="s">
        <v>348</v>
      </c>
      <c r="C71" s="98" t="s">
        <v>349</v>
      </c>
      <c r="D71" s="99" t="s">
        <v>33</v>
      </c>
      <c r="E71" s="99" t="s">
        <v>25</v>
      </c>
      <c r="F71" s="100">
        <v>31</v>
      </c>
      <c r="G71" s="107"/>
      <c r="H71" s="107"/>
      <c r="I71" s="101">
        <f t="shared" ref="I71:I93" si="12">ROUND(SUM(G71:H71),2)</f>
        <v>0</v>
      </c>
      <c r="J71" s="101">
        <f t="shared" ref="J71:J80" si="13">ROUND(I71*F71,2)</f>
        <v>0</v>
      </c>
      <c r="K71" s="143" t="e">
        <f t="shared" si="11"/>
        <v>#VALUE!</v>
      </c>
      <c r="L71" s="96">
        <f t="shared" si="0"/>
        <v>0</v>
      </c>
    </row>
    <row r="72" spans="1:12" s="96" customFormat="1" ht="38.25">
      <c r="A72" s="142" t="s">
        <v>64</v>
      </c>
      <c r="B72" s="99" t="s">
        <v>350</v>
      </c>
      <c r="C72" s="98" t="s">
        <v>351</v>
      </c>
      <c r="D72" s="99" t="s">
        <v>33</v>
      </c>
      <c r="E72" s="99" t="s">
        <v>25</v>
      </c>
      <c r="F72" s="100">
        <v>31</v>
      </c>
      <c r="G72" s="107"/>
      <c r="H72" s="107"/>
      <c r="I72" s="101">
        <f t="shared" si="12"/>
        <v>0</v>
      </c>
      <c r="J72" s="101">
        <f t="shared" si="13"/>
        <v>0</v>
      </c>
      <c r="K72" s="143" t="e">
        <f t="shared" si="11"/>
        <v>#VALUE!</v>
      </c>
      <c r="L72" s="96">
        <f t="shared" si="0"/>
        <v>0</v>
      </c>
    </row>
    <row r="73" spans="1:12" s="96" customFormat="1" ht="38.25">
      <c r="A73" s="142" t="s">
        <v>65</v>
      </c>
      <c r="B73" s="99" t="s">
        <v>352</v>
      </c>
      <c r="C73" s="98" t="s">
        <v>353</v>
      </c>
      <c r="D73" s="99" t="s">
        <v>33</v>
      </c>
      <c r="E73" s="99" t="s">
        <v>25</v>
      </c>
      <c r="F73" s="100">
        <v>31</v>
      </c>
      <c r="G73" s="107"/>
      <c r="H73" s="107"/>
      <c r="I73" s="101">
        <f t="shared" si="12"/>
        <v>0</v>
      </c>
      <c r="J73" s="101">
        <f t="shared" si="13"/>
        <v>0</v>
      </c>
      <c r="K73" s="143" t="e">
        <f t="shared" si="11"/>
        <v>#VALUE!</v>
      </c>
      <c r="L73" s="96">
        <f t="shared" si="0"/>
        <v>0</v>
      </c>
    </row>
    <row r="74" spans="1:12" s="96" customFormat="1" ht="114.75">
      <c r="A74" s="142" t="s">
        <v>66</v>
      </c>
      <c r="B74" s="99" t="s">
        <v>354</v>
      </c>
      <c r="C74" s="98" t="s">
        <v>355</v>
      </c>
      <c r="D74" s="99" t="s">
        <v>218</v>
      </c>
      <c r="E74" s="99" t="s">
        <v>198</v>
      </c>
      <c r="F74" s="100">
        <v>4</v>
      </c>
      <c r="G74" s="107"/>
      <c r="H74" s="107"/>
      <c r="I74" s="101">
        <f t="shared" si="12"/>
        <v>0</v>
      </c>
      <c r="J74" s="101">
        <f t="shared" si="13"/>
        <v>0</v>
      </c>
      <c r="K74" s="143" t="e">
        <f t="shared" si="11"/>
        <v>#VALUE!</v>
      </c>
      <c r="L74" s="96">
        <f t="shared" si="0"/>
        <v>0</v>
      </c>
    </row>
    <row r="75" spans="1:12" s="96" customFormat="1" ht="38.25">
      <c r="A75" s="142" t="s">
        <v>67</v>
      </c>
      <c r="B75" s="99" t="s">
        <v>356</v>
      </c>
      <c r="C75" s="98" t="s">
        <v>357</v>
      </c>
      <c r="D75" s="99" t="s">
        <v>218</v>
      </c>
      <c r="E75" s="99" t="s">
        <v>198</v>
      </c>
      <c r="F75" s="100">
        <v>4</v>
      </c>
      <c r="G75" s="107"/>
      <c r="H75" s="107"/>
      <c r="I75" s="101">
        <f t="shared" si="12"/>
        <v>0</v>
      </c>
      <c r="J75" s="101">
        <f t="shared" si="13"/>
        <v>0</v>
      </c>
      <c r="K75" s="143" t="e">
        <f t="shared" si="11"/>
        <v>#VALUE!</v>
      </c>
      <c r="L75" s="96">
        <f t="shared" si="0"/>
        <v>0</v>
      </c>
    </row>
    <row r="76" spans="1:12" s="96" customFormat="1" ht="25.5">
      <c r="A76" s="142" t="s">
        <v>68</v>
      </c>
      <c r="B76" s="99" t="s">
        <v>358</v>
      </c>
      <c r="C76" s="98" t="s">
        <v>359</v>
      </c>
      <c r="D76" s="99" t="s">
        <v>33</v>
      </c>
      <c r="E76" s="99" t="s">
        <v>25</v>
      </c>
      <c r="F76" s="100">
        <v>19</v>
      </c>
      <c r="G76" s="107"/>
      <c r="H76" s="107"/>
      <c r="I76" s="101">
        <f t="shared" si="12"/>
        <v>0</v>
      </c>
      <c r="J76" s="101">
        <f t="shared" si="13"/>
        <v>0</v>
      </c>
      <c r="K76" s="143" t="e">
        <f t="shared" si="11"/>
        <v>#VALUE!</v>
      </c>
      <c r="L76" s="96">
        <f t="shared" si="0"/>
        <v>0</v>
      </c>
    </row>
    <row r="77" spans="1:12" s="96" customFormat="1" ht="25.5">
      <c r="A77" s="142" t="s">
        <v>69</v>
      </c>
      <c r="B77" s="99" t="s">
        <v>360</v>
      </c>
      <c r="C77" s="98" t="s">
        <v>361</v>
      </c>
      <c r="D77" s="99" t="s">
        <v>33</v>
      </c>
      <c r="E77" s="99" t="s">
        <v>25</v>
      </c>
      <c r="F77" s="100">
        <v>4</v>
      </c>
      <c r="G77" s="107"/>
      <c r="H77" s="107"/>
      <c r="I77" s="101">
        <f t="shared" si="12"/>
        <v>0</v>
      </c>
      <c r="J77" s="101">
        <f t="shared" si="13"/>
        <v>0</v>
      </c>
      <c r="K77" s="143" t="e">
        <f t="shared" si="11"/>
        <v>#VALUE!</v>
      </c>
      <c r="L77" s="96">
        <f t="shared" si="0"/>
        <v>0</v>
      </c>
    </row>
    <row r="78" spans="1:12" s="96" customFormat="1" ht="25.5">
      <c r="A78" s="142" t="s">
        <v>70</v>
      </c>
      <c r="B78" s="99" t="s">
        <v>360</v>
      </c>
      <c r="C78" s="98" t="s">
        <v>362</v>
      </c>
      <c r="D78" s="99" t="s">
        <v>33</v>
      </c>
      <c r="E78" s="99" t="s">
        <v>25</v>
      </c>
      <c r="F78" s="100">
        <v>11</v>
      </c>
      <c r="G78" s="107"/>
      <c r="H78" s="107"/>
      <c r="I78" s="101">
        <f t="shared" si="12"/>
        <v>0</v>
      </c>
      <c r="J78" s="101">
        <f t="shared" si="13"/>
        <v>0</v>
      </c>
      <c r="K78" s="143" t="e">
        <f t="shared" si="11"/>
        <v>#VALUE!</v>
      </c>
      <c r="L78" s="96">
        <f t="shared" ref="L78:L138" si="14">F78*G78</f>
        <v>0</v>
      </c>
    </row>
    <row r="79" spans="1:12" s="96" customFormat="1" ht="25.5">
      <c r="A79" s="142" t="s">
        <v>71</v>
      </c>
      <c r="B79" s="99" t="s">
        <v>363</v>
      </c>
      <c r="C79" s="98" t="s">
        <v>364</v>
      </c>
      <c r="D79" s="99" t="s">
        <v>33</v>
      </c>
      <c r="E79" s="99" t="s">
        <v>25</v>
      </c>
      <c r="F79" s="100">
        <v>2</v>
      </c>
      <c r="G79" s="107"/>
      <c r="H79" s="107"/>
      <c r="I79" s="101">
        <f t="shared" si="12"/>
        <v>0</v>
      </c>
      <c r="J79" s="101">
        <f t="shared" si="13"/>
        <v>0</v>
      </c>
      <c r="K79" s="143" t="e">
        <f t="shared" si="11"/>
        <v>#VALUE!</v>
      </c>
      <c r="L79" s="96">
        <f t="shared" si="14"/>
        <v>0</v>
      </c>
    </row>
    <row r="80" spans="1:12" s="96" customFormat="1" ht="25.5">
      <c r="A80" s="142" t="s">
        <v>72</v>
      </c>
      <c r="B80" s="99" t="s">
        <v>365</v>
      </c>
      <c r="C80" s="98" t="s">
        <v>366</v>
      </c>
      <c r="D80" s="99" t="s">
        <v>33</v>
      </c>
      <c r="E80" s="99" t="s">
        <v>25</v>
      </c>
      <c r="F80" s="100">
        <v>1</v>
      </c>
      <c r="G80" s="107"/>
      <c r="H80" s="107"/>
      <c r="I80" s="101">
        <f t="shared" si="12"/>
        <v>0</v>
      </c>
      <c r="J80" s="101">
        <f t="shared" si="13"/>
        <v>0</v>
      </c>
      <c r="K80" s="143" t="e">
        <f t="shared" si="11"/>
        <v>#VALUE!</v>
      </c>
      <c r="L80" s="96">
        <f t="shared" si="14"/>
        <v>0</v>
      </c>
    </row>
    <row r="81" spans="1:12" s="96" customFormat="1" ht="51">
      <c r="A81" s="142" t="s">
        <v>73</v>
      </c>
      <c r="B81" s="99" t="s">
        <v>367</v>
      </c>
      <c r="C81" s="98" t="s">
        <v>368</v>
      </c>
      <c r="D81" s="99" t="s">
        <v>33</v>
      </c>
      <c r="E81" s="99" t="s">
        <v>25</v>
      </c>
      <c r="F81" s="100">
        <v>1</v>
      </c>
      <c r="G81" s="107"/>
      <c r="H81" s="107"/>
      <c r="I81" s="101">
        <f t="shared" si="12"/>
        <v>0</v>
      </c>
      <c r="J81" s="101">
        <f>ROUND(I81*F81,2)</f>
        <v>0</v>
      </c>
      <c r="K81" s="143" t="e">
        <f>ROUND((J81*(1+$K$4)),2)</f>
        <v>#VALUE!</v>
      </c>
      <c r="L81" s="96">
        <f t="shared" si="14"/>
        <v>0</v>
      </c>
    </row>
    <row r="82" spans="1:12" s="96" customFormat="1" ht="12.75">
      <c r="A82" s="138" t="s">
        <v>369</v>
      </c>
      <c r="B82" s="215" t="s">
        <v>370</v>
      </c>
      <c r="C82" s="215"/>
      <c r="D82" s="215"/>
      <c r="E82" s="215"/>
      <c r="F82" s="215"/>
      <c r="G82" s="215"/>
      <c r="H82" s="215"/>
      <c r="I82" s="215"/>
      <c r="J82" s="95">
        <f>SUM(J83:J85)</f>
        <v>0</v>
      </c>
      <c r="K82" s="139" t="e">
        <f>SUM(K83:K85)</f>
        <v>#VALUE!</v>
      </c>
      <c r="L82" s="96">
        <f t="shared" si="14"/>
        <v>0</v>
      </c>
    </row>
    <row r="83" spans="1:12" s="96" customFormat="1" ht="63.75">
      <c r="A83" s="142" t="s">
        <v>74</v>
      </c>
      <c r="B83" s="99" t="s">
        <v>371</v>
      </c>
      <c r="C83" s="98" t="s">
        <v>81</v>
      </c>
      <c r="D83" s="99" t="s">
        <v>33</v>
      </c>
      <c r="E83" s="99" t="s">
        <v>28</v>
      </c>
      <c r="F83" s="100">
        <v>56.55</v>
      </c>
      <c r="G83" s="107"/>
      <c r="H83" s="107"/>
      <c r="I83" s="101">
        <f t="shared" si="12"/>
        <v>0</v>
      </c>
      <c r="J83" s="101">
        <f>ROUND(I83*F83,2)</f>
        <v>0</v>
      </c>
      <c r="K83" s="143" t="e">
        <f>ROUND((J83*(1+$K$4)),2)</f>
        <v>#VALUE!</v>
      </c>
      <c r="L83" s="96">
        <f t="shared" si="14"/>
        <v>0</v>
      </c>
    </row>
    <row r="84" spans="1:12" s="96" customFormat="1" ht="25.5">
      <c r="A84" s="142" t="s">
        <v>372</v>
      </c>
      <c r="B84" s="99" t="s">
        <v>373</v>
      </c>
      <c r="C84" s="98" t="s">
        <v>374</v>
      </c>
      <c r="D84" s="99" t="s">
        <v>33</v>
      </c>
      <c r="E84" s="99" t="s">
        <v>27</v>
      </c>
      <c r="F84" s="100">
        <v>0.72</v>
      </c>
      <c r="G84" s="107"/>
      <c r="H84" s="107"/>
      <c r="I84" s="101">
        <f t="shared" si="12"/>
        <v>0</v>
      </c>
      <c r="J84" s="101">
        <f>ROUND(I84*F84,2)</f>
        <v>0</v>
      </c>
      <c r="K84" s="143" t="e">
        <f t="shared" ref="K84:K85" si="15">ROUND((J84*(1+$K$4)),2)</f>
        <v>#VALUE!</v>
      </c>
      <c r="L84" s="96">
        <f t="shared" si="14"/>
        <v>0</v>
      </c>
    </row>
    <row r="85" spans="1:12" s="96" customFormat="1" ht="25.5">
      <c r="A85" s="142" t="s">
        <v>375</v>
      </c>
      <c r="B85" s="99" t="s">
        <v>376</v>
      </c>
      <c r="C85" s="98" t="s">
        <v>377</v>
      </c>
      <c r="D85" s="99" t="s">
        <v>33</v>
      </c>
      <c r="E85" s="99" t="s">
        <v>28</v>
      </c>
      <c r="F85" s="100">
        <v>8.16</v>
      </c>
      <c r="G85" s="107"/>
      <c r="H85" s="107"/>
      <c r="I85" s="101">
        <f t="shared" si="12"/>
        <v>0</v>
      </c>
      <c r="J85" s="101">
        <f t="shared" ref="J85" si="16">ROUND(I85*F85,2)</f>
        <v>0</v>
      </c>
      <c r="K85" s="143" t="e">
        <f t="shared" si="15"/>
        <v>#VALUE!</v>
      </c>
      <c r="L85" s="96">
        <f t="shared" si="14"/>
        <v>0</v>
      </c>
    </row>
    <row r="86" spans="1:12" s="96" customFormat="1" ht="12.75">
      <c r="A86" s="138" t="s">
        <v>378</v>
      </c>
      <c r="B86" s="215" t="s">
        <v>379</v>
      </c>
      <c r="C86" s="215"/>
      <c r="D86" s="215"/>
      <c r="E86" s="215"/>
      <c r="F86" s="215"/>
      <c r="G86" s="215"/>
      <c r="H86" s="215"/>
      <c r="I86" s="215"/>
      <c r="J86" s="95">
        <f>SUM(J87:J88)</f>
        <v>0</v>
      </c>
      <c r="K86" s="139" t="e">
        <f>SUM(K87:K88)</f>
        <v>#VALUE!</v>
      </c>
      <c r="L86" s="96">
        <f t="shared" si="14"/>
        <v>0</v>
      </c>
    </row>
    <row r="87" spans="1:12" s="96" customFormat="1" ht="25.5">
      <c r="A87" s="142" t="s">
        <v>75</v>
      </c>
      <c r="B87" s="99" t="s">
        <v>380</v>
      </c>
      <c r="C87" s="98" t="s">
        <v>82</v>
      </c>
      <c r="D87" s="99" t="s">
        <v>33</v>
      </c>
      <c r="E87" s="99" t="s">
        <v>28</v>
      </c>
      <c r="F87" s="100">
        <v>11.9</v>
      </c>
      <c r="G87" s="107"/>
      <c r="H87" s="107"/>
      <c r="I87" s="101">
        <f t="shared" si="12"/>
        <v>0</v>
      </c>
      <c r="J87" s="101">
        <f>ROUND(I87*F87,2)</f>
        <v>0</v>
      </c>
      <c r="K87" s="143" t="e">
        <f>ROUND((J87*(1+$K$4)),2)</f>
        <v>#VALUE!</v>
      </c>
      <c r="L87" s="96">
        <f t="shared" si="14"/>
        <v>0</v>
      </c>
    </row>
    <row r="88" spans="1:12" s="96" customFormat="1" ht="38.25">
      <c r="A88" s="142" t="s">
        <v>76</v>
      </c>
      <c r="B88" s="99" t="s">
        <v>381</v>
      </c>
      <c r="C88" s="98" t="s">
        <v>382</v>
      </c>
      <c r="D88" s="99" t="s">
        <v>33</v>
      </c>
      <c r="E88" s="99" t="s">
        <v>25</v>
      </c>
      <c r="F88" s="100">
        <v>37</v>
      </c>
      <c r="G88" s="107"/>
      <c r="H88" s="107"/>
      <c r="I88" s="101">
        <f t="shared" si="12"/>
        <v>0</v>
      </c>
      <c r="J88" s="101">
        <f>ROUND(I88*F88,2)</f>
        <v>0</v>
      </c>
      <c r="K88" s="143" t="e">
        <f>ROUND((J88*(1+$K$4)),2)</f>
        <v>#VALUE!</v>
      </c>
      <c r="L88" s="96">
        <f t="shared" si="14"/>
        <v>0</v>
      </c>
    </row>
    <row r="89" spans="1:12" s="96" customFormat="1" ht="12.75">
      <c r="A89" s="138" t="s">
        <v>383</v>
      </c>
      <c r="B89" s="215" t="s">
        <v>4</v>
      </c>
      <c r="C89" s="215"/>
      <c r="D89" s="215"/>
      <c r="E89" s="215"/>
      <c r="F89" s="215"/>
      <c r="G89" s="215"/>
      <c r="H89" s="215"/>
      <c r="I89" s="215"/>
      <c r="J89" s="95">
        <f>SUM(J90:J93)</f>
        <v>0</v>
      </c>
      <c r="K89" s="139" t="e">
        <f>SUM(K90:K93)</f>
        <v>#VALUE!</v>
      </c>
      <c r="L89" s="96">
        <f t="shared" si="14"/>
        <v>0</v>
      </c>
    </row>
    <row r="90" spans="1:12" s="96" customFormat="1" ht="25.5">
      <c r="A90" s="142" t="s">
        <v>77</v>
      </c>
      <c r="B90" s="99" t="s">
        <v>384</v>
      </c>
      <c r="C90" s="98" t="s">
        <v>385</v>
      </c>
      <c r="D90" s="99" t="s">
        <v>218</v>
      </c>
      <c r="E90" s="99" t="s">
        <v>261</v>
      </c>
      <c r="F90" s="100">
        <v>3.78</v>
      </c>
      <c r="G90" s="107"/>
      <c r="H90" s="107"/>
      <c r="I90" s="101">
        <f t="shared" si="12"/>
        <v>0</v>
      </c>
      <c r="J90" s="101">
        <f>ROUND(I90*F90,2)</f>
        <v>0</v>
      </c>
      <c r="K90" s="143" t="e">
        <f>ROUND((J90*(1+$K$4)),2)</f>
        <v>#VALUE!</v>
      </c>
      <c r="L90" s="96">
        <f t="shared" si="14"/>
        <v>0</v>
      </c>
    </row>
    <row r="91" spans="1:12" s="96" customFormat="1" ht="63.75">
      <c r="A91" s="142" t="s">
        <v>386</v>
      </c>
      <c r="B91" s="99" t="s">
        <v>387</v>
      </c>
      <c r="C91" s="98" t="s">
        <v>388</v>
      </c>
      <c r="D91" s="99" t="s">
        <v>33</v>
      </c>
      <c r="E91" s="99" t="s">
        <v>25</v>
      </c>
      <c r="F91" s="100">
        <v>2</v>
      </c>
      <c r="G91" s="107"/>
      <c r="H91" s="107"/>
      <c r="I91" s="101">
        <f t="shared" si="12"/>
        <v>0</v>
      </c>
      <c r="J91" s="101">
        <f t="shared" ref="J91:J93" si="17">ROUND(I91*F91,2)</f>
        <v>0</v>
      </c>
      <c r="K91" s="143" t="e">
        <f t="shared" ref="K91:K93" si="18">ROUND((J91*(1+$K$4)),2)</f>
        <v>#VALUE!</v>
      </c>
      <c r="L91" s="96">
        <f t="shared" si="14"/>
        <v>0</v>
      </c>
    </row>
    <row r="92" spans="1:12" s="96" customFormat="1" ht="38.25">
      <c r="A92" s="142" t="s">
        <v>389</v>
      </c>
      <c r="B92" s="99" t="s">
        <v>390</v>
      </c>
      <c r="C92" s="98" t="s">
        <v>391</v>
      </c>
      <c r="D92" s="99" t="s">
        <v>33</v>
      </c>
      <c r="E92" s="99" t="s">
        <v>25</v>
      </c>
      <c r="F92" s="100">
        <v>1</v>
      </c>
      <c r="G92" s="107"/>
      <c r="H92" s="107"/>
      <c r="I92" s="101">
        <f t="shared" si="12"/>
        <v>0</v>
      </c>
      <c r="J92" s="101">
        <f t="shared" si="17"/>
        <v>0</v>
      </c>
      <c r="K92" s="143" t="e">
        <f t="shared" si="18"/>
        <v>#VALUE!</v>
      </c>
      <c r="L92" s="96">
        <f t="shared" si="14"/>
        <v>0</v>
      </c>
    </row>
    <row r="93" spans="1:12" s="96" customFormat="1" ht="38.25">
      <c r="A93" s="142" t="s">
        <v>392</v>
      </c>
      <c r="B93" s="99" t="s">
        <v>393</v>
      </c>
      <c r="C93" s="98" t="s">
        <v>394</v>
      </c>
      <c r="D93" s="99" t="s">
        <v>33</v>
      </c>
      <c r="E93" s="99" t="s">
        <v>25</v>
      </c>
      <c r="F93" s="100">
        <v>1</v>
      </c>
      <c r="G93" s="107"/>
      <c r="H93" s="107"/>
      <c r="I93" s="101">
        <f t="shared" si="12"/>
        <v>0</v>
      </c>
      <c r="J93" s="101">
        <f t="shared" si="17"/>
        <v>0</v>
      </c>
      <c r="K93" s="143" t="e">
        <f t="shared" si="18"/>
        <v>#VALUE!</v>
      </c>
      <c r="L93" s="96">
        <f t="shared" si="14"/>
        <v>0</v>
      </c>
    </row>
    <row r="94" spans="1:12" s="96" customFormat="1" ht="12.75">
      <c r="A94" s="138" t="s">
        <v>395</v>
      </c>
      <c r="B94" s="215" t="s">
        <v>396</v>
      </c>
      <c r="C94" s="215"/>
      <c r="D94" s="215"/>
      <c r="E94" s="215"/>
      <c r="F94" s="215"/>
      <c r="G94" s="215"/>
      <c r="H94" s="215"/>
      <c r="I94" s="215"/>
      <c r="J94" s="95">
        <f>J95</f>
        <v>0</v>
      </c>
      <c r="K94" s="139" t="e">
        <f>K95</f>
        <v>#VALUE!</v>
      </c>
      <c r="L94" s="96">
        <f t="shared" si="14"/>
        <v>0</v>
      </c>
    </row>
    <row r="95" spans="1:12" s="96" customFormat="1" ht="12.75">
      <c r="A95" s="140" t="s">
        <v>78</v>
      </c>
      <c r="B95" s="216" t="s">
        <v>397</v>
      </c>
      <c r="C95" s="216"/>
      <c r="D95" s="216"/>
      <c r="E95" s="216"/>
      <c r="F95" s="216"/>
      <c r="G95" s="216"/>
      <c r="H95" s="216"/>
      <c r="I95" s="216"/>
      <c r="J95" s="97">
        <f>SUM(J96:J97)</f>
        <v>0</v>
      </c>
      <c r="K95" s="141" t="e">
        <f>SUM(K96:K97)</f>
        <v>#VALUE!</v>
      </c>
      <c r="L95" s="96">
        <f t="shared" si="14"/>
        <v>0</v>
      </c>
    </row>
    <row r="96" spans="1:12" s="96" customFormat="1" ht="38.25">
      <c r="A96" s="142" t="s">
        <v>79</v>
      </c>
      <c r="B96" s="99" t="s">
        <v>398</v>
      </c>
      <c r="C96" s="98" t="s">
        <v>399</v>
      </c>
      <c r="D96" s="99" t="s">
        <v>33</v>
      </c>
      <c r="E96" s="99" t="s">
        <v>28</v>
      </c>
      <c r="F96" s="100">
        <v>88.6</v>
      </c>
      <c r="G96" s="107"/>
      <c r="H96" s="107"/>
      <c r="I96" s="101">
        <f t="shared" ref="I96:I102" si="19">ROUND(SUM(G96:H96),2)</f>
        <v>0</v>
      </c>
      <c r="J96" s="101">
        <f t="shared" ref="J96:J102" si="20">ROUND(I96*F96,2)</f>
        <v>0</v>
      </c>
      <c r="K96" s="143" t="e">
        <f t="shared" ref="K96:K101" si="21">ROUND((J96*(1+$K$4)),2)</f>
        <v>#VALUE!</v>
      </c>
      <c r="L96" s="96">
        <f t="shared" si="14"/>
        <v>0</v>
      </c>
    </row>
    <row r="97" spans="1:12" s="96" customFormat="1" ht="51">
      <c r="A97" s="142" t="s">
        <v>80</v>
      </c>
      <c r="B97" s="99" t="s">
        <v>398</v>
      </c>
      <c r="C97" s="98" t="s">
        <v>400</v>
      </c>
      <c r="D97" s="99" t="s">
        <v>33</v>
      </c>
      <c r="E97" s="99" t="s">
        <v>28</v>
      </c>
      <c r="F97" s="100">
        <v>180.37</v>
      </c>
      <c r="G97" s="107"/>
      <c r="H97" s="107"/>
      <c r="I97" s="101">
        <f t="shared" si="19"/>
        <v>0</v>
      </c>
      <c r="J97" s="101">
        <f t="shared" si="20"/>
        <v>0</v>
      </c>
      <c r="K97" s="143" t="e">
        <f t="shared" si="21"/>
        <v>#VALUE!</v>
      </c>
      <c r="L97" s="96">
        <f t="shared" si="14"/>
        <v>0</v>
      </c>
    </row>
    <row r="98" spans="1:12" s="96" customFormat="1" ht="12.75">
      <c r="A98" s="138" t="s">
        <v>401</v>
      </c>
      <c r="B98" s="215" t="s">
        <v>402</v>
      </c>
      <c r="C98" s="215"/>
      <c r="D98" s="215"/>
      <c r="E98" s="215"/>
      <c r="F98" s="215"/>
      <c r="G98" s="215"/>
      <c r="H98" s="215"/>
      <c r="I98" s="215"/>
      <c r="J98" s="95">
        <f>SUM(J99:J105)</f>
        <v>0</v>
      </c>
      <c r="K98" s="139" t="e">
        <f>SUM(K99:K105)</f>
        <v>#VALUE!</v>
      </c>
      <c r="L98" s="96">
        <f t="shared" si="14"/>
        <v>0</v>
      </c>
    </row>
    <row r="99" spans="1:12" s="96" customFormat="1" ht="51">
      <c r="A99" s="142" t="s">
        <v>85</v>
      </c>
      <c r="B99" s="99" t="s">
        <v>403</v>
      </c>
      <c r="C99" s="98" t="s">
        <v>404</v>
      </c>
      <c r="D99" s="99" t="s">
        <v>33</v>
      </c>
      <c r="E99" s="99" t="s">
        <v>28</v>
      </c>
      <c r="F99" s="100">
        <v>74.88</v>
      </c>
      <c r="G99" s="107"/>
      <c r="H99" s="107"/>
      <c r="I99" s="101">
        <f t="shared" si="19"/>
        <v>0</v>
      </c>
      <c r="J99" s="101">
        <f t="shared" si="20"/>
        <v>0</v>
      </c>
      <c r="K99" s="143" t="e">
        <f t="shared" si="21"/>
        <v>#VALUE!</v>
      </c>
      <c r="L99" s="96">
        <f t="shared" si="14"/>
        <v>0</v>
      </c>
    </row>
    <row r="100" spans="1:12" s="96" customFormat="1" ht="38.25">
      <c r="A100" s="142" t="s">
        <v>86</v>
      </c>
      <c r="B100" s="99" t="s">
        <v>405</v>
      </c>
      <c r="C100" s="98" t="s">
        <v>406</v>
      </c>
      <c r="D100" s="99" t="s">
        <v>33</v>
      </c>
      <c r="E100" s="99" t="s">
        <v>28</v>
      </c>
      <c r="F100" s="100">
        <v>46.85</v>
      </c>
      <c r="G100" s="107"/>
      <c r="H100" s="107"/>
      <c r="I100" s="101">
        <f t="shared" si="19"/>
        <v>0</v>
      </c>
      <c r="J100" s="101">
        <f t="shared" si="20"/>
        <v>0</v>
      </c>
      <c r="K100" s="143" t="e">
        <f t="shared" si="21"/>
        <v>#VALUE!</v>
      </c>
      <c r="L100" s="96">
        <f t="shared" si="14"/>
        <v>0</v>
      </c>
    </row>
    <row r="101" spans="1:12" s="96" customFormat="1" ht="38.25">
      <c r="A101" s="142" t="s">
        <v>87</v>
      </c>
      <c r="B101" s="99" t="s">
        <v>407</v>
      </c>
      <c r="C101" s="98" t="s">
        <v>408</v>
      </c>
      <c r="D101" s="99" t="s">
        <v>33</v>
      </c>
      <c r="E101" s="99" t="s">
        <v>28</v>
      </c>
      <c r="F101" s="100">
        <v>28.03</v>
      </c>
      <c r="G101" s="107"/>
      <c r="H101" s="107"/>
      <c r="I101" s="101">
        <f t="shared" si="19"/>
        <v>0</v>
      </c>
      <c r="J101" s="101">
        <f t="shared" si="20"/>
        <v>0</v>
      </c>
      <c r="K101" s="143" t="e">
        <f t="shared" si="21"/>
        <v>#VALUE!</v>
      </c>
      <c r="L101" s="96">
        <f t="shared" si="14"/>
        <v>0</v>
      </c>
    </row>
    <row r="102" spans="1:12" s="96" customFormat="1" ht="25.5">
      <c r="A102" s="142" t="s">
        <v>88</v>
      </c>
      <c r="B102" s="99" t="s">
        <v>409</v>
      </c>
      <c r="C102" s="98" t="s">
        <v>410</v>
      </c>
      <c r="D102" s="99" t="s">
        <v>33</v>
      </c>
      <c r="E102" s="99" t="s">
        <v>27</v>
      </c>
      <c r="F102" s="100">
        <v>15.97</v>
      </c>
      <c r="G102" s="107"/>
      <c r="H102" s="107"/>
      <c r="I102" s="101">
        <f t="shared" si="19"/>
        <v>0</v>
      </c>
      <c r="J102" s="101">
        <f t="shared" si="20"/>
        <v>0</v>
      </c>
      <c r="K102" s="143" t="e">
        <f>ROUND((J102*(1+$K$4)),2)</f>
        <v>#VALUE!</v>
      </c>
      <c r="L102" s="96">
        <f t="shared" si="14"/>
        <v>0</v>
      </c>
    </row>
    <row r="103" spans="1:12" s="96" customFormat="1" ht="12.75" customHeight="1">
      <c r="A103" s="222" t="s">
        <v>89</v>
      </c>
      <c r="B103" s="223" t="s">
        <v>411</v>
      </c>
      <c r="C103" s="224" t="s">
        <v>412</v>
      </c>
      <c r="D103" s="223" t="s">
        <v>218</v>
      </c>
      <c r="E103" s="223" t="s">
        <v>27</v>
      </c>
      <c r="F103" s="226">
        <v>13.55</v>
      </c>
      <c r="G103" s="217"/>
      <c r="H103" s="217"/>
      <c r="I103" s="218">
        <f>ROUND(SUM(G103:H104),2)</f>
        <v>0</v>
      </c>
      <c r="J103" s="220">
        <f>ROUND(I103*F103,2)</f>
        <v>0</v>
      </c>
      <c r="K103" s="221" t="e">
        <f>ROUND((J103*(1+$K$4)),2)</f>
        <v>#VALUE!</v>
      </c>
      <c r="L103" s="96">
        <f t="shared" si="14"/>
        <v>0</v>
      </c>
    </row>
    <row r="104" spans="1:12" s="96" customFormat="1" ht="12.75" customHeight="1">
      <c r="A104" s="222"/>
      <c r="B104" s="223"/>
      <c r="C104" s="225"/>
      <c r="D104" s="223"/>
      <c r="E104" s="223"/>
      <c r="F104" s="226"/>
      <c r="G104" s="217"/>
      <c r="H104" s="217"/>
      <c r="I104" s="219"/>
      <c r="J104" s="220"/>
      <c r="K104" s="221"/>
      <c r="L104" s="96">
        <f t="shared" si="14"/>
        <v>0</v>
      </c>
    </row>
    <row r="105" spans="1:12" s="96" customFormat="1" ht="89.25">
      <c r="A105" s="142" t="s">
        <v>90</v>
      </c>
      <c r="B105" s="99" t="s">
        <v>413</v>
      </c>
      <c r="C105" s="98" t="s">
        <v>414</v>
      </c>
      <c r="D105" s="99" t="s">
        <v>218</v>
      </c>
      <c r="E105" s="99" t="s">
        <v>261</v>
      </c>
      <c r="F105" s="100">
        <v>650.67999999999995</v>
      </c>
      <c r="G105" s="107"/>
      <c r="H105" s="107"/>
      <c r="I105" s="101">
        <f>ROUND(SUM(G105:H105),2)</f>
        <v>0</v>
      </c>
      <c r="J105" s="101">
        <f>ROUND(I105*F105,2)</f>
        <v>0</v>
      </c>
      <c r="K105" s="143" t="e">
        <f>ROUND((J105*(1+$K$4)),2)</f>
        <v>#VALUE!</v>
      </c>
      <c r="L105" s="96">
        <f t="shared" si="14"/>
        <v>0</v>
      </c>
    </row>
    <row r="106" spans="1:12" s="96" customFormat="1" ht="12.75">
      <c r="A106" s="138" t="s">
        <v>415</v>
      </c>
      <c r="B106" s="215" t="s">
        <v>5</v>
      </c>
      <c r="C106" s="215"/>
      <c r="D106" s="215"/>
      <c r="E106" s="215"/>
      <c r="F106" s="215"/>
      <c r="G106" s="215"/>
      <c r="H106" s="215"/>
      <c r="I106" s="215"/>
      <c r="J106" s="95">
        <f>J107+J115</f>
        <v>0</v>
      </c>
      <c r="K106" s="139" t="e">
        <f>K107+K115</f>
        <v>#VALUE!</v>
      </c>
      <c r="L106" s="96">
        <f t="shared" si="14"/>
        <v>0</v>
      </c>
    </row>
    <row r="107" spans="1:12" s="96" customFormat="1" ht="12.75">
      <c r="A107" s="140" t="s">
        <v>91</v>
      </c>
      <c r="B107" s="216" t="s">
        <v>416</v>
      </c>
      <c r="C107" s="216"/>
      <c r="D107" s="216"/>
      <c r="E107" s="216"/>
      <c r="F107" s="216"/>
      <c r="G107" s="216"/>
      <c r="H107" s="216"/>
      <c r="I107" s="216"/>
      <c r="J107" s="97">
        <f>SUM(J108:J114)</f>
        <v>0</v>
      </c>
      <c r="K107" s="141" t="e">
        <f>SUM(K108:K114)</f>
        <v>#VALUE!</v>
      </c>
      <c r="L107" s="96">
        <f t="shared" si="14"/>
        <v>0</v>
      </c>
    </row>
    <row r="108" spans="1:12" s="96" customFormat="1" ht="25.5">
      <c r="A108" s="142" t="s">
        <v>92</v>
      </c>
      <c r="B108" s="99" t="s">
        <v>417</v>
      </c>
      <c r="C108" s="98" t="s">
        <v>84</v>
      </c>
      <c r="D108" s="99" t="s">
        <v>33</v>
      </c>
      <c r="E108" s="99" t="s">
        <v>28</v>
      </c>
      <c r="F108" s="100">
        <v>725.56</v>
      </c>
      <c r="G108" s="107"/>
      <c r="H108" s="107"/>
      <c r="I108" s="101">
        <f t="shared" ref="I108:I138" si="22">ROUND(SUM(G108:H108),2)</f>
        <v>0</v>
      </c>
      <c r="J108" s="101">
        <f t="shared" ref="J108:J138" si="23">ROUND(I108*F108,2)</f>
        <v>0</v>
      </c>
      <c r="K108" s="143" t="e">
        <f>ROUND((J108*(1+$K$4)),2)</f>
        <v>#VALUE!</v>
      </c>
      <c r="L108" s="96">
        <f t="shared" si="14"/>
        <v>0</v>
      </c>
    </row>
    <row r="109" spans="1:12" s="96" customFormat="1" ht="25.5">
      <c r="A109" s="142" t="s">
        <v>93</v>
      </c>
      <c r="B109" s="99" t="s">
        <v>418</v>
      </c>
      <c r="C109" s="98" t="s">
        <v>184</v>
      </c>
      <c r="D109" s="99" t="s">
        <v>33</v>
      </c>
      <c r="E109" s="99" t="s">
        <v>28</v>
      </c>
      <c r="F109" s="100">
        <v>725.56</v>
      </c>
      <c r="G109" s="107"/>
      <c r="H109" s="107"/>
      <c r="I109" s="101">
        <f t="shared" si="22"/>
        <v>0</v>
      </c>
      <c r="J109" s="101">
        <f t="shared" si="23"/>
        <v>0</v>
      </c>
      <c r="K109" s="143" t="e">
        <f>ROUND((J109*(1+$K$4)),2)</f>
        <v>#VALUE!</v>
      </c>
      <c r="L109" s="96">
        <f t="shared" si="14"/>
        <v>0</v>
      </c>
    </row>
    <row r="110" spans="1:12" s="96" customFormat="1" ht="25.5">
      <c r="A110" s="142" t="s">
        <v>94</v>
      </c>
      <c r="B110" s="99" t="s">
        <v>419</v>
      </c>
      <c r="C110" s="98" t="s">
        <v>420</v>
      </c>
      <c r="D110" s="99" t="s">
        <v>33</v>
      </c>
      <c r="E110" s="99" t="s">
        <v>28</v>
      </c>
      <c r="F110" s="100">
        <v>725</v>
      </c>
      <c r="G110" s="107"/>
      <c r="H110" s="107"/>
      <c r="I110" s="101">
        <f t="shared" si="22"/>
        <v>0</v>
      </c>
      <c r="J110" s="101">
        <f t="shared" si="23"/>
        <v>0</v>
      </c>
      <c r="K110" s="143" t="e">
        <f t="shared" ref="K110:K113" si="24">ROUND((J110*(1+$K$4)),2)</f>
        <v>#VALUE!</v>
      </c>
      <c r="L110" s="96">
        <f t="shared" si="14"/>
        <v>0</v>
      </c>
    </row>
    <row r="111" spans="1:12" s="96" customFormat="1" ht="25.5">
      <c r="A111" s="142" t="s">
        <v>95</v>
      </c>
      <c r="B111" s="99" t="s">
        <v>421</v>
      </c>
      <c r="C111" s="98" t="s">
        <v>422</v>
      </c>
      <c r="D111" s="99" t="s">
        <v>33</v>
      </c>
      <c r="E111" s="99" t="s">
        <v>28</v>
      </c>
      <c r="F111" s="100">
        <v>843.08</v>
      </c>
      <c r="G111" s="107"/>
      <c r="H111" s="107"/>
      <c r="I111" s="101">
        <f t="shared" si="22"/>
        <v>0</v>
      </c>
      <c r="J111" s="101">
        <f t="shared" si="23"/>
        <v>0</v>
      </c>
      <c r="K111" s="143" t="e">
        <f t="shared" si="24"/>
        <v>#VALUE!</v>
      </c>
      <c r="L111" s="96">
        <f t="shared" si="14"/>
        <v>0</v>
      </c>
    </row>
    <row r="112" spans="1:12" s="96" customFormat="1" ht="25.5">
      <c r="A112" s="142" t="s">
        <v>96</v>
      </c>
      <c r="B112" s="99" t="s">
        <v>423</v>
      </c>
      <c r="C112" s="98" t="s">
        <v>183</v>
      </c>
      <c r="D112" s="99" t="s">
        <v>33</v>
      </c>
      <c r="E112" s="99" t="s">
        <v>28</v>
      </c>
      <c r="F112" s="100">
        <v>843.08</v>
      </c>
      <c r="G112" s="107"/>
      <c r="H112" s="107"/>
      <c r="I112" s="101">
        <f t="shared" si="22"/>
        <v>0</v>
      </c>
      <c r="J112" s="101">
        <f t="shared" si="23"/>
        <v>0</v>
      </c>
      <c r="K112" s="143" t="e">
        <f t="shared" si="24"/>
        <v>#VALUE!</v>
      </c>
      <c r="L112" s="96">
        <f t="shared" si="14"/>
        <v>0</v>
      </c>
    </row>
    <row r="113" spans="1:12" s="96" customFormat="1" ht="25.5">
      <c r="A113" s="142" t="s">
        <v>97</v>
      </c>
      <c r="B113" s="99" t="s">
        <v>424</v>
      </c>
      <c r="C113" s="98" t="s">
        <v>83</v>
      </c>
      <c r="D113" s="99" t="s">
        <v>33</v>
      </c>
      <c r="E113" s="99" t="s">
        <v>28</v>
      </c>
      <c r="F113" s="100">
        <v>843.08</v>
      </c>
      <c r="G113" s="107"/>
      <c r="H113" s="107"/>
      <c r="I113" s="101">
        <f t="shared" si="22"/>
        <v>0</v>
      </c>
      <c r="J113" s="101">
        <f t="shared" si="23"/>
        <v>0</v>
      </c>
      <c r="K113" s="143" t="e">
        <f t="shared" si="24"/>
        <v>#VALUE!</v>
      </c>
      <c r="L113" s="96">
        <f t="shared" si="14"/>
        <v>0</v>
      </c>
    </row>
    <row r="114" spans="1:12" s="96" customFormat="1" ht="63.75">
      <c r="A114" s="142" t="s">
        <v>98</v>
      </c>
      <c r="B114" s="99" t="s">
        <v>425</v>
      </c>
      <c r="C114" s="98" t="s">
        <v>426</v>
      </c>
      <c r="D114" s="99" t="s">
        <v>253</v>
      </c>
      <c r="E114" s="99" t="s">
        <v>261</v>
      </c>
      <c r="F114" s="100">
        <v>972.96</v>
      </c>
      <c r="G114" s="107"/>
      <c r="H114" s="107"/>
      <c r="I114" s="101">
        <f t="shared" si="22"/>
        <v>0</v>
      </c>
      <c r="J114" s="101">
        <f t="shared" si="23"/>
        <v>0</v>
      </c>
      <c r="K114" s="143" t="e">
        <f>ROUND((J114*(1+$K$4)),2)</f>
        <v>#VALUE!</v>
      </c>
      <c r="L114" s="96">
        <f t="shared" si="14"/>
        <v>0</v>
      </c>
    </row>
    <row r="115" spans="1:12" s="96" customFormat="1" ht="12.75">
      <c r="A115" s="140" t="s">
        <v>99</v>
      </c>
      <c r="B115" s="216" t="s">
        <v>427</v>
      </c>
      <c r="C115" s="216"/>
      <c r="D115" s="216"/>
      <c r="E115" s="216"/>
      <c r="F115" s="216"/>
      <c r="G115" s="216"/>
      <c r="H115" s="216"/>
      <c r="I115" s="216"/>
      <c r="J115" s="97">
        <f>SUM(J116:J121)</f>
        <v>0</v>
      </c>
      <c r="K115" s="141" t="e">
        <f>SUM(K116:K121)</f>
        <v>#VALUE!</v>
      </c>
      <c r="L115" s="96">
        <f t="shared" si="14"/>
        <v>0</v>
      </c>
    </row>
    <row r="116" spans="1:12" s="96" customFormat="1" ht="25.5">
      <c r="A116" s="142" t="s">
        <v>100</v>
      </c>
      <c r="B116" s="99" t="s">
        <v>428</v>
      </c>
      <c r="C116" s="98" t="s">
        <v>429</v>
      </c>
      <c r="D116" s="99" t="s">
        <v>33</v>
      </c>
      <c r="E116" s="99" t="s">
        <v>28</v>
      </c>
      <c r="F116" s="100">
        <v>236.33</v>
      </c>
      <c r="G116" s="107"/>
      <c r="H116" s="107"/>
      <c r="I116" s="101">
        <f t="shared" si="22"/>
        <v>0</v>
      </c>
      <c r="J116" s="101">
        <f t="shared" si="23"/>
        <v>0</v>
      </c>
      <c r="K116" s="143" t="e">
        <f>ROUND((J116*(1+$K$4)),2)</f>
        <v>#VALUE!</v>
      </c>
      <c r="L116" s="96">
        <f t="shared" si="14"/>
        <v>0</v>
      </c>
    </row>
    <row r="117" spans="1:12" s="96" customFormat="1" ht="25.5">
      <c r="A117" s="142" t="s">
        <v>101</v>
      </c>
      <c r="B117" s="99" t="s">
        <v>430</v>
      </c>
      <c r="C117" s="98" t="s">
        <v>431</v>
      </c>
      <c r="D117" s="99" t="s">
        <v>253</v>
      </c>
      <c r="E117" s="99" t="s">
        <v>261</v>
      </c>
      <c r="F117" s="100">
        <v>236.33</v>
      </c>
      <c r="G117" s="107"/>
      <c r="H117" s="107"/>
      <c r="I117" s="101">
        <f t="shared" si="22"/>
        <v>0</v>
      </c>
      <c r="J117" s="101">
        <f t="shared" si="23"/>
        <v>0</v>
      </c>
      <c r="K117" s="143" t="e">
        <f t="shared" ref="K117:K121" si="25">ROUND((J117*(1+$K$4)),2)</f>
        <v>#VALUE!</v>
      </c>
      <c r="L117" s="96">
        <f t="shared" si="14"/>
        <v>0</v>
      </c>
    </row>
    <row r="118" spans="1:12" s="96" customFormat="1" ht="25.5">
      <c r="A118" s="142" t="s">
        <v>102</v>
      </c>
      <c r="B118" s="99" t="s">
        <v>432</v>
      </c>
      <c r="C118" s="98" t="s">
        <v>433</v>
      </c>
      <c r="D118" s="99" t="s">
        <v>33</v>
      </c>
      <c r="E118" s="99" t="s">
        <v>28</v>
      </c>
      <c r="F118" s="100">
        <v>236.33</v>
      </c>
      <c r="G118" s="107"/>
      <c r="H118" s="107"/>
      <c r="I118" s="101">
        <f t="shared" si="22"/>
        <v>0</v>
      </c>
      <c r="J118" s="101">
        <f t="shared" si="23"/>
        <v>0</v>
      </c>
      <c r="K118" s="143" t="e">
        <f t="shared" si="25"/>
        <v>#VALUE!</v>
      </c>
      <c r="L118" s="96">
        <f t="shared" si="14"/>
        <v>0</v>
      </c>
    </row>
    <row r="119" spans="1:12" s="96" customFormat="1" ht="25.5">
      <c r="A119" s="142" t="s">
        <v>103</v>
      </c>
      <c r="B119" s="99" t="s">
        <v>434</v>
      </c>
      <c r="C119" s="98" t="s">
        <v>435</v>
      </c>
      <c r="D119" s="99" t="s">
        <v>33</v>
      </c>
      <c r="E119" s="99" t="s">
        <v>28</v>
      </c>
      <c r="F119" s="100">
        <v>21.34</v>
      </c>
      <c r="G119" s="107"/>
      <c r="H119" s="107"/>
      <c r="I119" s="101">
        <f t="shared" si="22"/>
        <v>0</v>
      </c>
      <c r="J119" s="101">
        <f t="shared" si="23"/>
        <v>0</v>
      </c>
      <c r="K119" s="143" t="e">
        <f t="shared" si="25"/>
        <v>#VALUE!</v>
      </c>
      <c r="L119" s="96">
        <f t="shared" si="14"/>
        <v>0</v>
      </c>
    </row>
    <row r="120" spans="1:12" s="96" customFormat="1" ht="38.25">
      <c r="A120" s="142" t="s">
        <v>104</v>
      </c>
      <c r="B120" s="99" t="s">
        <v>436</v>
      </c>
      <c r="C120" s="98" t="s">
        <v>437</v>
      </c>
      <c r="D120" s="99" t="s">
        <v>33</v>
      </c>
      <c r="E120" s="99" t="s">
        <v>28</v>
      </c>
      <c r="F120" s="100">
        <v>21.34</v>
      </c>
      <c r="G120" s="107"/>
      <c r="H120" s="107"/>
      <c r="I120" s="101">
        <f t="shared" si="22"/>
        <v>0</v>
      </c>
      <c r="J120" s="101">
        <f t="shared" si="23"/>
        <v>0</v>
      </c>
      <c r="K120" s="143" t="e">
        <f t="shared" si="25"/>
        <v>#VALUE!</v>
      </c>
      <c r="L120" s="96">
        <f t="shared" si="14"/>
        <v>0</v>
      </c>
    </row>
    <row r="121" spans="1:12" s="96" customFormat="1" ht="51">
      <c r="A121" s="142" t="s">
        <v>105</v>
      </c>
      <c r="B121" s="99" t="s">
        <v>438</v>
      </c>
      <c r="C121" s="98" t="s">
        <v>439</v>
      </c>
      <c r="D121" s="99" t="s">
        <v>33</v>
      </c>
      <c r="E121" s="99" t="s">
        <v>28</v>
      </c>
      <c r="F121" s="100">
        <v>21.34</v>
      </c>
      <c r="G121" s="107"/>
      <c r="H121" s="107"/>
      <c r="I121" s="101">
        <f>ROUND(SUM(G121:H121),2)</f>
        <v>0</v>
      </c>
      <c r="J121" s="101">
        <f t="shared" si="23"/>
        <v>0</v>
      </c>
      <c r="K121" s="143" t="e">
        <f t="shared" si="25"/>
        <v>#VALUE!</v>
      </c>
      <c r="L121" s="96">
        <f t="shared" si="14"/>
        <v>0</v>
      </c>
    </row>
    <row r="122" spans="1:12" s="96" customFormat="1" ht="12.75">
      <c r="A122" s="138" t="s">
        <v>440</v>
      </c>
      <c r="B122" s="215" t="s">
        <v>441</v>
      </c>
      <c r="C122" s="215"/>
      <c r="D122" s="215"/>
      <c r="E122" s="215"/>
      <c r="F122" s="215"/>
      <c r="G122" s="215"/>
      <c r="H122" s="215"/>
      <c r="I122" s="215"/>
      <c r="J122" s="95">
        <f>SUM(J123:J124)</f>
        <v>0</v>
      </c>
      <c r="K122" s="139" t="e">
        <f>SUM(K123:K124)</f>
        <v>#VALUE!</v>
      </c>
      <c r="L122" s="96">
        <f t="shared" si="14"/>
        <v>0</v>
      </c>
    </row>
    <row r="123" spans="1:12" s="96" customFormat="1" ht="51">
      <c r="A123" s="142" t="s">
        <v>106</v>
      </c>
      <c r="B123" s="99" t="s">
        <v>442</v>
      </c>
      <c r="C123" s="98" t="s">
        <v>443</v>
      </c>
      <c r="D123" s="99" t="s">
        <v>218</v>
      </c>
      <c r="E123" s="99" t="s">
        <v>27</v>
      </c>
      <c r="F123" s="100">
        <v>189.17</v>
      </c>
      <c r="G123" s="107"/>
      <c r="H123" s="107"/>
      <c r="I123" s="101">
        <f t="shared" si="22"/>
        <v>0</v>
      </c>
      <c r="J123" s="101">
        <f t="shared" si="23"/>
        <v>0</v>
      </c>
      <c r="K123" s="143" t="e">
        <f>ROUND((J123*(1+$K$4)),2)</f>
        <v>#VALUE!</v>
      </c>
      <c r="L123" s="96">
        <f t="shared" si="14"/>
        <v>0</v>
      </c>
    </row>
    <row r="124" spans="1:12" s="96" customFormat="1" ht="76.5">
      <c r="A124" s="142" t="s">
        <v>107</v>
      </c>
      <c r="B124" s="99" t="s">
        <v>444</v>
      </c>
      <c r="C124" s="98" t="s">
        <v>445</v>
      </c>
      <c r="D124" s="99" t="s">
        <v>218</v>
      </c>
      <c r="E124" s="99" t="s">
        <v>27</v>
      </c>
      <c r="F124" s="100">
        <v>80.400000000000006</v>
      </c>
      <c r="G124" s="107"/>
      <c r="H124" s="107"/>
      <c r="I124" s="101">
        <f t="shared" si="22"/>
        <v>0</v>
      </c>
      <c r="J124" s="101">
        <f t="shared" si="23"/>
        <v>0</v>
      </c>
      <c r="K124" s="143" t="e">
        <f>ROUND((J124*(1+$K$4)),2)</f>
        <v>#VALUE!</v>
      </c>
      <c r="L124" s="96">
        <f t="shared" si="14"/>
        <v>0</v>
      </c>
    </row>
    <row r="125" spans="1:12" s="96" customFormat="1" ht="12.75">
      <c r="A125" s="138" t="s">
        <v>446</v>
      </c>
      <c r="B125" s="215" t="s">
        <v>447</v>
      </c>
      <c r="C125" s="215"/>
      <c r="D125" s="215"/>
      <c r="E125" s="215"/>
      <c r="F125" s="215"/>
      <c r="G125" s="215"/>
      <c r="H125" s="215"/>
      <c r="I125" s="215"/>
      <c r="J125" s="95">
        <f>SUM(J126:J138)</f>
        <v>0</v>
      </c>
      <c r="K125" s="139" t="e">
        <f>SUM(K126:K138)</f>
        <v>#VALUE!</v>
      </c>
      <c r="L125" s="96">
        <f t="shared" si="14"/>
        <v>0</v>
      </c>
    </row>
    <row r="126" spans="1:12" s="96" customFormat="1" ht="76.5">
      <c r="A126" s="142" t="s">
        <v>108</v>
      </c>
      <c r="B126" s="99" t="s">
        <v>448</v>
      </c>
      <c r="C126" s="98" t="s">
        <v>449</v>
      </c>
      <c r="D126" s="99" t="s">
        <v>218</v>
      </c>
      <c r="E126" s="99" t="s">
        <v>198</v>
      </c>
      <c r="F126" s="100">
        <v>1</v>
      </c>
      <c r="G126" s="107"/>
      <c r="H126" s="107"/>
      <c r="I126" s="101">
        <f t="shared" si="22"/>
        <v>0</v>
      </c>
      <c r="J126" s="101">
        <f t="shared" si="23"/>
        <v>0</v>
      </c>
      <c r="K126" s="143" t="e">
        <f>ROUND((J126*(1+$K$5)),2)</f>
        <v>#VALUE!</v>
      </c>
      <c r="L126" s="96">
        <f t="shared" si="14"/>
        <v>0</v>
      </c>
    </row>
    <row r="127" spans="1:12" s="96" customFormat="1" ht="89.25">
      <c r="A127" s="142" t="s">
        <v>109</v>
      </c>
      <c r="B127" s="99" t="s">
        <v>450</v>
      </c>
      <c r="C127" s="98" t="s">
        <v>451</v>
      </c>
      <c r="D127" s="99" t="s">
        <v>218</v>
      </c>
      <c r="E127" s="99" t="s">
        <v>198</v>
      </c>
      <c r="F127" s="100">
        <v>1</v>
      </c>
      <c r="G127" s="107"/>
      <c r="H127" s="107"/>
      <c r="I127" s="101">
        <f t="shared" si="22"/>
        <v>0</v>
      </c>
      <c r="J127" s="101">
        <f t="shared" si="23"/>
        <v>0</v>
      </c>
      <c r="K127" s="143" t="e">
        <f t="shared" ref="K127:K138" si="26">ROUND((J127*(1+$K$5)),2)</f>
        <v>#VALUE!</v>
      </c>
      <c r="L127" s="96">
        <f t="shared" si="14"/>
        <v>0</v>
      </c>
    </row>
    <row r="128" spans="1:12" s="96" customFormat="1" ht="306">
      <c r="A128" s="142" t="s">
        <v>110</v>
      </c>
      <c r="B128" s="99" t="s">
        <v>452</v>
      </c>
      <c r="C128" s="98" t="s">
        <v>453</v>
      </c>
      <c r="D128" s="99" t="s">
        <v>218</v>
      </c>
      <c r="E128" s="99" t="s">
        <v>198</v>
      </c>
      <c r="F128" s="100">
        <v>1</v>
      </c>
      <c r="G128" s="107"/>
      <c r="H128" s="107"/>
      <c r="I128" s="101">
        <f t="shared" si="22"/>
        <v>0</v>
      </c>
      <c r="J128" s="101">
        <f t="shared" si="23"/>
        <v>0</v>
      </c>
      <c r="K128" s="143" t="e">
        <f t="shared" si="26"/>
        <v>#VALUE!</v>
      </c>
      <c r="L128" s="96">
        <f t="shared" si="14"/>
        <v>0</v>
      </c>
    </row>
    <row r="129" spans="1:12" s="96" customFormat="1" ht="127.5">
      <c r="A129" s="142" t="s">
        <v>111</v>
      </c>
      <c r="B129" s="99" t="s">
        <v>454</v>
      </c>
      <c r="C129" s="98" t="s">
        <v>455</v>
      </c>
      <c r="D129" s="99" t="s">
        <v>218</v>
      </c>
      <c r="E129" s="99" t="s">
        <v>198</v>
      </c>
      <c r="F129" s="100">
        <v>1</v>
      </c>
      <c r="G129" s="107"/>
      <c r="H129" s="107"/>
      <c r="I129" s="101">
        <f t="shared" si="22"/>
        <v>0</v>
      </c>
      <c r="J129" s="101">
        <f t="shared" si="23"/>
        <v>0</v>
      </c>
      <c r="K129" s="143" t="e">
        <f t="shared" si="26"/>
        <v>#VALUE!</v>
      </c>
      <c r="L129" s="96">
        <f t="shared" si="14"/>
        <v>0</v>
      </c>
    </row>
    <row r="130" spans="1:12" s="96" customFormat="1" ht="242.25">
      <c r="A130" s="142" t="s">
        <v>112</v>
      </c>
      <c r="B130" s="99" t="s">
        <v>456</v>
      </c>
      <c r="C130" s="98" t="s">
        <v>457</v>
      </c>
      <c r="D130" s="99" t="s">
        <v>218</v>
      </c>
      <c r="E130" s="99" t="s">
        <v>198</v>
      </c>
      <c r="F130" s="100">
        <v>1</v>
      </c>
      <c r="G130" s="107"/>
      <c r="H130" s="107"/>
      <c r="I130" s="101">
        <f t="shared" si="22"/>
        <v>0</v>
      </c>
      <c r="J130" s="101">
        <f t="shared" si="23"/>
        <v>0</v>
      </c>
      <c r="K130" s="143" t="e">
        <f t="shared" si="26"/>
        <v>#VALUE!</v>
      </c>
      <c r="L130" s="96">
        <f t="shared" si="14"/>
        <v>0</v>
      </c>
    </row>
    <row r="131" spans="1:12" s="96" customFormat="1" ht="102">
      <c r="A131" s="142" t="s">
        <v>458</v>
      </c>
      <c r="B131" s="99" t="s">
        <v>459</v>
      </c>
      <c r="C131" s="98" t="s">
        <v>460</v>
      </c>
      <c r="D131" s="99" t="s">
        <v>218</v>
      </c>
      <c r="E131" s="99" t="s">
        <v>198</v>
      </c>
      <c r="F131" s="100">
        <v>1</v>
      </c>
      <c r="G131" s="107"/>
      <c r="H131" s="107"/>
      <c r="I131" s="101">
        <f t="shared" si="22"/>
        <v>0</v>
      </c>
      <c r="J131" s="101">
        <f t="shared" si="23"/>
        <v>0</v>
      </c>
      <c r="K131" s="143" t="e">
        <f t="shared" si="26"/>
        <v>#VALUE!</v>
      </c>
      <c r="L131" s="96">
        <f t="shared" si="14"/>
        <v>0</v>
      </c>
    </row>
    <row r="132" spans="1:12" s="96" customFormat="1" ht="63.75">
      <c r="A132" s="142" t="s">
        <v>461</v>
      </c>
      <c r="B132" s="99" t="s">
        <v>462</v>
      </c>
      <c r="C132" s="98" t="s">
        <v>463</v>
      </c>
      <c r="D132" s="99" t="s">
        <v>218</v>
      </c>
      <c r="E132" s="99" t="s">
        <v>198</v>
      </c>
      <c r="F132" s="100">
        <v>1</v>
      </c>
      <c r="G132" s="107"/>
      <c r="H132" s="107"/>
      <c r="I132" s="101">
        <f t="shared" si="22"/>
        <v>0</v>
      </c>
      <c r="J132" s="101">
        <f t="shared" si="23"/>
        <v>0</v>
      </c>
      <c r="K132" s="143" t="e">
        <f t="shared" si="26"/>
        <v>#VALUE!</v>
      </c>
      <c r="L132" s="96">
        <f t="shared" si="14"/>
        <v>0</v>
      </c>
    </row>
    <row r="133" spans="1:12" s="96" customFormat="1" ht="191.25">
      <c r="A133" s="142" t="s">
        <v>464</v>
      </c>
      <c r="B133" s="99" t="s">
        <v>465</v>
      </c>
      <c r="C133" s="98" t="s">
        <v>466</v>
      </c>
      <c r="D133" s="99" t="s">
        <v>218</v>
      </c>
      <c r="E133" s="99" t="s">
        <v>198</v>
      </c>
      <c r="F133" s="100">
        <v>1</v>
      </c>
      <c r="G133" s="107"/>
      <c r="H133" s="107"/>
      <c r="I133" s="101">
        <f t="shared" si="22"/>
        <v>0</v>
      </c>
      <c r="J133" s="101">
        <f t="shared" si="23"/>
        <v>0</v>
      </c>
      <c r="K133" s="143" t="e">
        <f t="shared" si="26"/>
        <v>#VALUE!</v>
      </c>
      <c r="L133" s="96">
        <f t="shared" si="14"/>
        <v>0</v>
      </c>
    </row>
    <row r="134" spans="1:12" s="96" customFormat="1" ht="255">
      <c r="A134" s="142" t="s">
        <v>467</v>
      </c>
      <c r="B134" s="99" t="s">
        <v>468</v>
      </c>
      <c r="C134" s="98" t="s">
        <v>469</v>
      </c>
      <c r="D134" s="99" t="s">
        <v>218</v>
      </c>
      <c r="E134" s="99" t="s">
        <v>198</v>
      </c>
      <c r="F134" s="100">
        <v>1</v>
      </c>
      <c r="G134" s="107"/>
      <c r="H134" s="107"/>
      <c r="I134" s="101">
        <f t="shared" si="22"/>
        <v>0</v>
      </c>
      <c r="J134" s="101">
        <f t="shared" si="23"/>
        <v>0</v>
      </c>
      <c r="K134" s="143" t="e">
        <f t="shared" si="26"/>
        <v>#VALUE!</v>
      </c>
      <c r="L134" s="96">
        <f t="shared" si="14"/>
        <v>0</v>
      </c>
    </row>
    <row r="135" spans="1:12" s="96" customFormat="1" ht="293.25">
      <c r="A135" s="142" t="s">
        <v>470</v>
      </c>
      <c r="B135" s="99" t="s">
        <v>471</v>
      </c>
      <c r="C135" s="98" t="s">
        <v>472</v>
      </c>
      <c r="D135" s="99" t="s">
        <v>218</v>
      </c>
      <c r="E135" s="99" t="s">
        <v>198</v>
      </c>
      <c r="F135" s="100">
        <v>1</v>
      </c>
      <c r="G135" s="107"/>
      <c r="H135" s="107"/>
      <c r="I135" s="101">
        <f t="shared" si="22"/>
        <v>0</v>
      </c>
      <c r="J135" s="101">
        <f t="shared" si="23"/>
        <v>0</v>
      </c>
      <c r="K135" s="143" t="e">
        <f t="shared" si="26"/>
        <v>#VALUE!</v>
      </c>
      <c r="L135" s="96">
        <f t="shared" si="14"/>
        <v>0</v>
      </c>
    </row>
    <row r="136" spans="1:12" s="96" customFormat="1" ht="89.25">
      <c r="A136" s="142" t="s">
        <v>473</v>
      </c>
      <c r="B136" s="99" t="s">
        <v>474</v>
      </c>
      <c r="C136" s="98" t="s">
        <v>475</v>
      </c>
      <c r="D136" s="99" t="s">
        <v>218</v>
      </c>
      <c r="E136" s="99" t="s">
        <v>198</v>
      </c>
      <c r="F136" s="100">
        <v>1</v>
      </c>
      <c r="G136" s="107"/>
      <c r="H136" s="107"/>
      <c r="I136" s="101">
        <f t="shared" si="22"/>
        <v>0</v>
      </c>
      <c r="J136" s="101">
        <f t="shared" si="23"/>
        <v>0</v>
      </c>
      <c r="K136" s="143" t="e">
        <f t="shared" si="26"/>
        <v>#VALUE!</v>
      </c>
      <c r="L136" s="96">
        <f t="shared" si="14"/>
        <v>0</v>
      </c>
    </row>
    <row r="137" spans="1:12" s="96" customFormat="1" ht="76.5">
      <c r="A137" s="142" t="s">
        <v>476</v>
      </c>
      <c r="B137" s="99" t="s">
        <v>477</v>
      </c>
      <c r="C137" s="98" t="s">
        <v>478</v>
      </c>
      <c r="D137" s="99" t="s">
        <v>218</v>
      </c>
      <c r="E137" s="99" t="s">
        <v>198</v>
      </c>
      <c r="F137" s="100">
        <v>1</v>
      </c>
      <c r="G137" s="107"/>
      <c r="H137" s="107"/>
      <c r="I137" s="101">
        <f t="shared" si="22"/>
        <v>0</v>
      </c>
      <c r="J137" s="101">
        <f t="shared" si="23"/>
        <v>0</v>
      </c>
      <c r="K137" s="143" t="e">
        <f t="shared" si="26"/>
        <v>#VALUE!</v>
      </c>
      <c r="L137" s="96">
        <f t="shared" si="14"/>
        <v>0</v>
      </c>
    </row>
    <row r="138" spans="1:12" s="96" customFormat="1" ht="63.75">
      <c r="A138" s="142" t="s">
        <v>479</v>
      </c>
      <c r="B138" s="99" t="s">
        <v>480</v>
      </c>
      <c r="C138" s="98" t="s">
        <v>481</v>
      </c>
      <c r="D138" s="99" t="s">
        <v>218</v>
      </c>
      <c r="E138" s="99" t="s">
        <v>198</v>
      </c>
      <c r="F138" s="100">
        <v>1</v>
      </c>
      <c r="G138" s="107"/>
      <c r="H138" s="107"/>
      <c r="I138" s="101">
        <f t="shared" si="22"/>
        <v>0</v>
      </c>
      <c r="J138" s="101">
        <f t="shared" si="23"/>
        <v>0</v>
      </c>
      <c r="K138" s="143" t="e">
        <f t="shared" si="26"/>
        <v>#VALUE!</v>
      </c>
      <c r="L138" s="96">
        <f t="shared" si="14"/>
        <v>0</v>
      </c>
    </row>
    <row r="139" spans="1:12" s="96" customFormat="1" ht="12.75" hidden="1">
      <c r="A139" s="145"/>
      <c r="B139" s="109"/>
      <c r="C139" s="108"/>
      <c r="D139" s="109"/>
      <c r="E139" s="109"/>
      <c r="F139" s="110"/>
      <c r="G139" s="111"/>
      <c r="H139" s="111"/>
      <c r="I139" s="205" t="s">
        <v>491</v>
      </c>
      <c r="J139" s="205"/>
      <c r="K139" s="103">
        <f>SUM(L13,L16:L21,L24:L26,L28:L31,L33,L36:L51,L53:L54,L57,L59:L60,L62:L63,L65:L81,L83:L85,L87:L88,L90:L93,L96:L97,L99:L105,L108:L114,L116:L121,L123:L124)</f>
        <v>0</v>
      </c>
    </row>
    <row r="140" spans="1:12" s="93" customFormat="1" ht="15" customHeight="1">
      <c r="A140" s="102"/>
      <c r="B140" s="146"/>
      <c r="C140" s="146"/>
      <c r="D140" s="146"/>
      <c r="E140" s="146"/>
      <c r="F140" s="146"/>
      <c r="G140" s="146"/>
      <c r="H140" s="146"/>
      <c r="I140" s="205" t="s">
        <v>482</v>
      </c>
      <c r="J140" s="205"/>
      <c r="K140" s="103" t="e">
        <f>K142-K141</f>
        <v>#VALUE!</v>
      </c>
    </row>
    <row r="141" spans="1:12" s="93" customFormat="1" ht="15" customHeight="1">
      <c r="A141" s="102"/>
      <c r="B141" s="146"/>
      <c r="C141" s="146"/>
      <c r="D141" s="146"/>
      <c r="E141" s="146"/>
      <c r="F141" s="146"/>
      <c r="G141" s="146"/>
      <c r="H141" s="146"/>
      <c r="I141" s="206" t="s">
        <v>483</v>
      </c>
      <c r="J141" s="206"/>
      <c r="K141" s="104">
        <f>SUM(J125,J122,J106,J98,J94,J89,J86,J82,J64,J55,J34,J22,J14,J11)</f>
        <v>0</v>
      </c>
      <c r="L141" s="106"/>
    </row>
    <row r="142" spans="1:12" s="93" customFormat="1" ht="15" customHeight="1">
      <c r="A142" s="102"/>
      <c r="B142" s="146"/>
      <c r="C142" s="146"/>
      <c r="D142" s="146"/>
      <c r="E142" s="146"/>
      <c r="F142" s="146"/>
      <c r="G142" s="146"/>
      <c r="H142" s="146"/>
      <c r="I142" s="207" t="s">
        <v>484</v>
      </c>
      <c r="J142" s="207"/>
      <c r="K142" s="105" t="e">
        <f>SUM(K125,K122,K106,K98,K94,K89,K86,K82,K64,K55,K34,K22,K14,K11)</f>
        <v>#VALUE!</v>
      </c>
    </row>
    <row r="143" spans="1:12" ht="15.75" customHeight="1">
      <c r="A143" s="208" t="s">
        <v>490</v>
      </c>
      <c r="B143" s="209"/>
      <c r="C143" s="209"/>
      <c r="D143" s="209"/>
      <c r="E143" s="209"/>
      <c r="F143" s="209"/>
      <c r="G143" s="209"/>
      <c r="H143" s="209"/>
      <c r="I143" s="209"/>
      <c r="J143" s="209"/>
      <c r="K143" s="210"/>
      <c r="L143" s="1"/>
    </row>
    <row r="144" spans="1:12" ht="24.75" customHeight="1">
      <c r="A144" s="211"/>
      <c r="B144" s="209"/>
      <c r="C144" s="209"/>
      <c r="D144" s="209"/>
      <c r="E144" s="209"/>
      <c r="F144" s="209"/>
      <c r="G144" s="209"/>
      <c r="H144" s="209"/>
      <c r="I144" s="209"/>
      <c r="J144" s="209"/>
      <c r="K144" s="210"/>
      <c r="L144" s="1"/>
    </row>
    <row r="145" spans="1:12" ht="84" customHeight="1" thickBot="1">
      <c r="A145" s="212"/>
      <c r="B145" s="213"/>
      <c r="C145" s="213"/>
      <c r="D145" s="213"/>
      <c r="E145" s="213"/>
      <c r="F145" s="213"/>
      <c r="G145" s="213"/>
      <c r="H145" s="213"/>
      <c r="I145" s="213"/>
      <c r="J145" s="213"/>
      <c r="K145" s="214"/>
      <c r="L145" s="1"/>
    </row>
  </sheetData>
  <mergeCells count="102">
    <mergeCell ref="A1:B1"/>
    <mergeCell ref="C1:J1"/>
    <mergeCell ref="A2:K2"/>
    <mergeCell ref="A3:B3"/>
    <mergeCell ref="C3:K3"/>
    <mergeCell ref="A6:B6"/>
    <mergeCell ref="C6:E6"/>
    <mergeCell ref="I6:J6"/>
    <mergeCell ref="A4:B4"/>
    <mergeCell ref="C4:E4"/>
    <mergeCell ref="F4:G6"/>
    <mergeCell ref="H4:H6"/>
    <mergeCell ref="I4:J4"/>
    <mergeCell ref="A5:B5"/>
    <mergeCell ref="C5:E5"/>
    <mergeCell ref="I5:J5"/>
    <mergeCell ref="J9:J10"/>
    <mergeCell ref="K9:K10"/>
    <mergeCell ref="B11:I11"/>
    <mergeCell ref="B12:I12"/>
    <mergeCell ref="B14:I14"/>
    <mergeCell ref="A7:K8"/>
    <mergeCell ref="A9:A10"/>
    <mergeCell ref="B9:B10"/>
    <mergeCell ref="C9:C10"/>
    <mergeCell ref="D9:D10"/>
    <mergeCell ref="E9:E10"/>
    <mergeCell ref="F9:F10"/>
    <mergeCell ref="G9:H9"/>
    <mergeCell ref="I9:I10"/>
    <mergeCell ref="B15:I15"/>
    <mergeCell ref="B19:I19"/>
    <mergeCell ref="B22:I22"/>
    <mergeCell ref="B23:I23"/>
    <mergeCell ref="B27:I27"/>
    <mergeCell ref="A28:A29"/>
    <mergeCell ref="B28:B29"/>
    <mergeCell ref="D28:D29"/>
    <mergeCell ref="E28:E29"/>
    <mergeCell ref="F28:F29"/>
    <mergeCell ref="K30:K31"/>
    <mergeCell ref="B32:I32"/>
    <mergeCell ref="A30:A31"/>
    <mergeCell ref="B30:B31"/>
    <mergeCell ref="D30:D31"/>
    <mergeCell ref="E30:E31"/>
    <mergeCell ref="F30:F31"/>
    <mergeCell ref="G30:G31"/>
    <mergeCell ref="G28:G29"/>
    <mergeCell ref="H28:H29"/>
    <mergeCell ref="I28:I29"/>
    <mergeCell ref="J28:J29"/>
    <mergeCell ref="K28:K29"/>
    <mergeCell ref="B34:I34"/>
    <mergeCell ref="B35:I35"/>
    <mergeCell ref="B52:I52"/>
    <mergeCell ref="B55:I55"/>
    <mergeCell ref="B56:I56"/>
    <mergeCell ref="B58:I58"/>
    <mergeCell ref="H30:H31"/>
    <mergeCell ref="I30:I31"/>
    <mergeCell ref="J30:J31"/>
    <mergeCell ref="B61:I61"/>
    <mergeCell ref="B64:I64"/>
    <mergeCell ref="A67:A68"/>
    <mergeCell ref="B67:B68"/>
    <mergeCell ref="C67:C68"/>
    <mergeCell ref="D67:D68"/>
    <mergeCell ref="E67:E68"/>
    <mergeCell ref="F67:F68"/>
    <mergeCell ref="G67:G68"/>
    <mergeCell ref="H67:H68"/>
    <mergeCell ref="A103:A104"/>
    <mergeCell ref="B103:B104"/>
    <mergeCell ref="C103:C104"/>
    <mergeCell ref="D103:D104"/>
    <mergeCell ref="E103:E104"/>
    <mergeCell ref="F103:F104"/>
    <mergeCell ref="I67:I68"/>
    <mergeCell ref="J67:J68"/>
    <mergeCell ref="K67:K68"/>
    <mergeCell ref="B82:I82"/>
    <mergeCell ref="B86:I86"/>
    <mergeCell ref="G103:G104"/>
    <mergeCell ref="H103:H104"/>
    <mergeCell ref="I103:I104"/>
    <mergeCell ref="J103:J104"/>
    <mergeCell ref="K103:K104"/>
    <mergeCell ref="B89:I89"/>
    <mergeCell ref="B94:I94"/>
    <mergeCell ref="B95:I95"/>
    <mergeCell ref="B98:I98"/>
    <mergeCell ref="I139:J139"/>
    <mergeCell ref="I141:J141"/>
    <mergeCell ref="I142:J142"/>
    <mergeCell ref="A143:K145"/>
    <mergeCell ref="B106:I106"/>
    <mergeCell ref="B107:I107"/>
    <mergeCell ref="B115:I115"/>
    <mergeCell ref="B122:I122"/>
    <mergeCell ref="B125:I125"/>
    <mergeCell ref="I140:J140"/>
  </mergeCells>
  <pageMargins left="0.51181102362204722" right="0.51181102362204722" top="0.78740157480314965" bottom="0.78740157480314965" header="0" footer="0"/>
  <pageSetup paperSize="9" scale="72" fitToHeight="0" orientation="landscape" r:id="rId1"/>
  <ignoredErrors>
    <ignoredError sqref="I20:I21 I16:I18 I13 I24 I25:I26 I36:I51 I33 I53:I54 I57 I59:I60 I62:I63 I65:I66 I69:I81 I83:I85 I87:I88 I90:I93 I96:I97 I99:I102 I104:I105 I108:I114 I116:I121 I126:I138 I123:I124" formulaRange="1"/>
    <ignoredError sqref="I67 I103"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0"/>
  <sheetViews>
    <sheetView tabSelected="1" zoomScale="120" zoomScaleNormal="120" workbookViewId="0">
      <selection activeCell="C8" sqref="C8"/>
    </sheetView>
  </sheetViews>
  <sheetFormatPr defaultColWidth="14.42578125" defaultRowHeight="15" customHeight="1"/>
  <cols>
    <col min="1" max="1" width="9.140625" style="4" customWidth="1"/>
    <col min="2" max="2" width="21.85546875" style="4" customWidth="1"/>
    <col min="3" max="3" width="13.85546875" style="4" customWidth="1"/>
    <col min="4" max="4" width="22.28515625" style="4" customWidth="1"/>
    <col min="5" max="5" width="14.7109375" style="4" customWidth="1"/>
    <col min="6" max="6" width="3.7109375" style="4" customWidth="1"/>
    <col min="7" max="7" width="3.85546875" style="4" customWidth="1"/>
    <col min="8" max="8" width="21.85546875" style="4" customWidth="1"/>
    <col min="9" max="9" width="13.85546875" style="4" customWidth="1"/>
    <col min="10" max="10" width="22.85546875" style="4" customWidth="1"/>
    <col min="11" max="11" width="14.5703125" style="4" customWidth="1"/>
    <col min="12" max="12" width="7" style="4" customWidth="1"/>
    <col min="13" max="14" width="14.42578125" style="4"/>
    <col min="15" max="15" width="30.7109375" style="4" customWidth="1"/>
    <col min="16" max="16384" width="14.42578125" style="4"/>
  </cols>
  <sheetData>
    <row r="1" spans="1:18" ht="15.75" thickBot="1">
      <c r="A1" s="1"/>
      <c r="B1" s="1"/>
      <c r="C1" s="2"/>
      <c r="D1" s="1"/>
      <c r="E1" s="1"/>
      <c r="F1" s="3"/>
      <c r="G1" s="3"/>
      <c r="H1" s="1"/>
      <c r="I1" s="2"/>
      <c r="J1" s="1"/>
      <c r="K1" s="1"/>
      <c r="L1" s="1"/>
    </row>
    <row r="2" spans="1:18" ht="15.75" thickBot="1">
      <c r="A2" s="1"/>
      <c r="B2" s="261" t="s">
        <v>113</v>
      </c>
      <c r="C2" s="262"/>
      <c r="D2" s="262"/>
      <c r="E2" s="263"/>
      <c r="F2" s="3"/>
      <c r="G2" s="3"/>
      <c r="H2" s="261" t="s">
        <v>113</v>
      </c>
      <c r="I2" s="262"/>
      <c r="J2" s="262"/>
      <c r="K2" s="263"/>
      <c r="L2" s="1"/>
    </row>
    <row r="3" spans="1:18" ht="15.75" customHeight="1" thickBot="1">
      <c r="A3" s="1"/>
      <c r="B3" s="1"/>
      <c r="C3" s="2"/>
      <c r="D3" s="1"/>
      <c r="E3" s="1"/>
      <c r="F3" s="3"/>
      <c r="G3" s="3"/>
      <c r="H3" s="1"/>
      <c r="I3" s="2"/>
      <c r="J3" s="1"/>
      <c r="K3" s="1"/>
      <c r="L3" s="1"/>
    </row>
    <row r="4" spans="1:18" ht="15.75" customHeight="1">
      <c r="A4" s="1"/>
      <c r="B4" s="264"/>
      <c r="C4" s="265"/>
      <c r="D4" s="265"/>
      <c r="E4" s="266"/>
      <c r="F4" s="3"/>
      <c r="G4" s="3"/>
      <c r="H4" s="292"/>
      <c r="I4" s="293"/>
      <c r="J4" s="293"/>
      <c r="K4" s="294"/>
      <c r="L4" s="5"/>
    </row>
    <row r="5" spans="1:18" ht="15.75" customHeight="1">
      <c r="A5" s="1"/>
      <c r="B5" s="267" t="s">
        <v>6</v>
      </c>
      <c r="C5" s="268"/>
      <c r="D5" s="268"/>
      <c r="E5" s="269"/>
      <c r="F5" s="3"/>
      <c r="G5" s="3"/>
      <c r="H5" s="295" t="s">
        <v>119</v>
      </c>
      <c r="I5" s="268"/>
      <c r="J5" s="268"/>
      <c r="K5" s="296"/>
      <c r="L5" s="6"/>
      <c r="P5" s="37"/>
      <c r="Q5" s="37"/>
      <c r="R5" s="37"/>
    </row>
    <row r="6" spans="1:18" ht="15.75" customHeight="1">
      <c r="A6" s="1"/>
      <c r="B6" s="272" t="s">
        <v>118</v>
      </c>
      <c r="C6" s="273"/>
      <c r="D6" s="273"/>
      <c r="E6" s="274"/>
      <c r="F6" s="3"/>
      <c r="G6" s="3"/>
      <c r="H6" s="297" t="s">
        <v>118</v>
      </c>
      <c r="I6" s="273"/>
      <c r="J6" s="273"/>
      <c r="K6" s="298"/>
      <c r="L6" s="7"/>
      <c r="P6" s="37"/>
      <c r="Q6" s="37"/>
      <c r="R6" s="37"/>
    </row>
    <row r="7" spans="1:18" ht="15.75">
      <c r="A7" s="1"/>
      <c r="B7" s="82"/>
      <c r="C7" s="7"/>
      <c r="D7" s="7"/>
      <c r="E7" s="83"/>
      <c r="F7" s="3"/>
      <c r="G7" s="3"/>
      <c r="H7" s="57"/>
      <c r="I7" s="7"/>
      <c r="J7" s="7"/>
      <c r="K7" s="58"/>
      <c r="L7" s="7"/>
      <c r="P7" s="37"/>
      <c r="Q7" s="37"/>
      <c r="R7" s="37"/>
    </row>
    <row r="8" spans="1:18" ht="15.75">
      <c r="A8" s="1"/>
      <c r="B8" s="84" t="s">
        <v>7</v>
      </c>
      <c r="C8" s="85">
        <f>SUM('Planilha Proposta - Modelo'!J11,'Planilha Proposta - Modelo'!J14,'Planilha Proposta - Modelo'!J22,'Planilha Proposta - Modelo'!J34,'Planilha Proposta - Modelo'!J55,'Planilha Proposta - Modelo'!J64,'Planilha Proposta - Modelo'!J82,'Planilha Proposta - Modelo'!J86,'Planilha Proposta - Modelo'!J89,'Planilha Proposta - Modelo'!J94,'Planilha Proposta - Modelo'!J98,'Planilha Proposta - Modelo'!J106,'Planilha Proposta - Modelo'!J122)</f>
        <v>0</v>
      </c>
      <c r="D8" s="86" t="s">
        <v>8</v>
      </c>
      <c r="E8" s="83"/>
      <c r="F8" s="3"/>
      <c r="G8" s="3"/>
      <c r="H8" s="59" t="s">
        <v>13</v>
      </c>
      <c r="I8" s="55"/>
      <c r="J8" s="55"/>
      <c r="K8" s="136" t="s">
        <v>493</v>
      </c>
      <c r="L8" s="7"/>
      <c r="P8" s="37"/>
      <c r="Q8" s="37"/>
      <c r="R8" s="37"/>
    </row>
    <row r="9" spans="1:18" ht="15.75">
      <c r="A9" s="1"/>
      <c r="B9" s="84" t="s">
        <v>10</v>
      </c>
      <c r="C9" s="87">
        <f>'Planilha Proposta - Modelo'!K139</f>
        <v>0</v>
      </c>
      <c r="D9" s="88" t="e">
        <f>C9/$C$8</f>
        <v>#DIV/0!</v>
      </c>
      <c r="E9" s="83"/>
      <c r="F9" s="56"/>
      <c r="G9" s="3"/>
      <c r="H9" s="59" t="s">
        <v>14</v>
      </c>
      <c r="I9" s="55"/>
      <c r="J9" s="55"/>
      <c r="K9" s="136" t="s">
        <v>493</v>
      </c>
      <c r="L9" s="7"/>
      <c r="P9" s="37"/>
      <c r="Q9" s="37"/>
      <c r="R9" s="37"/>
    </row>
    <row r="10" spans="1:18" ht="15.75">
      <c r="A10" s="1"/>
      <c r="B10" s="84" t="s">
        <v>9</v>
      </c>
      <c r="C10" s="87">
        <f>C8-C9</f>
        <v>0</v>
      </c>
      <c r="D10" s="88" t="e">
        <f>C10/$C$8</f>
        <v>#DIV/0!</v>
      </c>
      <c r="E10" s="83"/>
      <c r="F10" s="3"/>
      <c r="G10" s="3"/>
      <c r="H10" s="60" t="s">
        <v>15</v>
      </c>
      <c r="I10" s="54"/>
      <c r="J10" s="54"/>
      <c r="K10" s="136" t="s">
        <v>493</v>
      </c>
      <c r="L10" s="7"/>
      <c r="P10" s="37"/>
      <c r="Q10" s="37"/>
      <c r="R10" s="37"/>
    </row>
    <row r="11" spans="1:18" ht="15.75">
      <c r="A11" s="1"/>
      <c r="B11" s="84" t="s">
        <v>11</v>
      </c>
      <c r="C11" s="275">
        <v>3.5000000000000003E-2</v>
      </c>
      <c r="D11" s="276"/>
      <c r="E11" s="83"/>
      <c r="F11" s="3"/>
      <c r="G11" s="3"/>
      <c r="H11" s="60" t="s">
        <v>16</v>
      </c>
      <c r="I11" s="54"/>
      <c r="J11" s="54"/>
      <c r="K11" s="136" t="s">
        <v>493</v>
      </c>
      <c r="L11" s="7"/>
      <c r="P11" s="37"/>
      <c r="Q11" s="37"/>
      <c r="R11" s="37"/>
    </row>
    <row r="12" spans="1:18" ht="15.75">
      <c r="A12" s="1"/>
      <c r="B12" s="84" t="s">
        <v>12</v>
      </c>
      <c r="C12" s="277" t="e">
        <f>C11*D9</f>
        <v>#DIV/0!</v>
      </c>
      <c r="D12" s="278"/>
      <c r="E12" s="83"/>
      <c r="F12" s="3"/>
      <c r="G12" s="3"/>
      <c r="H12" s="60" t="s">
        <v>17</v>
      </c>
      <c r="I12" s="54"/>
      <c r="J12" s="54"/>
      <c r="K12" s="136" t="s">
        <v>493</v>
      </c>
      <c r="L12" s="7"/>
    </row>
    <row r="13" spans="1:18" ht="15.75" customHeight="1">
      <c r="A13" s="1"/>
      <c r="B13" s="302" t="s">
        <v>114</v>
      </c>
      <c r="C13" s="303"/>
      <c r="D13" s="303"/>
      <c r="E13" s="304"/>
      <c r="F13" s="3"/>
      <c r="G13" s="3"/>
      <c r="H13" s="60" t="s">
        <v>120</v>
      </c>
      <c r="I13" s="54"/>
      <c r="J13" s="54"/>
      <c r="K13" s="136" t="s">
        <v>493</v>
      </c>
      <c r="L13" s="7"/>
    </row>
    <row r="14" spans="1:18" ht="18" customHeight="1">
      <c r="A14" s="1"/>
      <c r="B14" s="305"/>
      <c r="C14" s="306"/>
      <c r="D14" s="306"/>
      <c r="E14" s="307"/>
      <c r="F14" s="3"/>
      <c r="G14" s="3"/>
      <c r="H14" s="76" t="s">
        <v>121</v>
      </c>
      <c r="I14" s="61"/>
      <c r="J14" s="61"/>
      <c r="K14" s="136" t="s">
        <v>493</v>
      </c>
      <c r="L14" s="7"/>
    </row>
    <row r="15" spans="1:18">
      <c r="A15" s="1"/>
      <c r="B15" s="308" t="s">
        <v>30</v>
      </c>
      <c r="C15" s="309"/>
      <c r="D15" s="309"/>
      <c r="E15" s="310"/>
      <c r="F15" s="3"/>
      <c r="G15" s="3"/>
      <c r="H15" s="60"/>
      <c r="I15" s="54"/>
      <c r="J15" s="54"/>
      <c r="K15" s="62"/>
      <c r="L15" s="8"/>
    </row>
    <row r="16" spans="1:18">
      <c r="A16" s="1"/>
      <c r="B16" s="89"/>
      <c r="C16" s="9"/>
      <c r="D16" s="9"/>
      <c r="E16" s="90"/>
      <c r="F16" s="3"/>
      <c r="G16" s="3"/>
      <c r="H16" s="63"/>
      <c r="I16" s="14"/>
      <c r="J16" s="15" t="s">
        <v>21</v>
      </c>
      <c r="K16" s="64" t="e">
        <f>ROUND(((((1+K8+K9+K10)*(1+K11)*(1+K12))/(1-(K13+K14+K15)))-1),4)</f>
        <v>#VALUE!</v>
      </c>
      <c r="L16" s="9"/>
    </row>
    <row r="17" spans="1:12">
      <c r="A17" s="10"/>
      <c r="B17" s="270" t="s">
        <v>13</v>
      </c>
      <c r="C17" s="271"/>
      <c r="D17" s="271"/>
      <c r="E17" s="136" t="s">
        <v>492</v>
      </c>
      <c r="F17" s="11"/>
      <c r="G17" s="11"/>
      <c r="H17" s="32"/>
      <c r="K17" s="33"/>
      <c r="L17" s="12"/>
    </row>
    <row r="18" spans="1:12">
      <c r="A18" s="10"/>
      <c r="B18" s="270" t="s">
        <v>14</v>
      </c>
      <c r="C18" s="271"/>
      <c r="D18" s="271"/>
      <c r="E18" s="136" t="s">
        <v>492</v>
      </c>
      <c r="F18" s="11"/>
      <c r="G18" s="11"/>
      <c r="H18" s="63"/>
      <c r="I18" s="14"/>
      <c r="J18" s="15"/>
      <c r="K18" s="64"/>
      <c r="L18" s="12"/>
    </row>
    <row r="19" spans="1:12">
      <c r="A19" s="10"/>
      <c r="B19" s="316" t="s">
        <v>15</v>
      </c>
      <c r="C19" s="317"/>
      <c r="D19" s="317"/>
      <c r="E19" s="136" t="s">
        <v>492</v>
      </c>
      <c r="F19" s="11"/>
      <c r="G19" s="11"/>
      <c r="H19" s="323" t="s">
        <v>22</v>
      </c>
      <c r="I19" s="324"/>
      <c r="J19" s="324"/>
      <c r="K19" s="325"/>
      <c r="L19" s="12"/>
    </row>
    <row r="20" spans="1:12">
      <c r="A20" s="13"/>
      <c r="B20" s="316" t="s">
        <v>16</v>
      </c>
      <c r="C20" s="317"/>
      <c r="D20" s="317"/>
      <c r="E20" s="136" t="s">
        <v>492</v>
      </c>
      <c r="F20" s="11"/>
      <c r="G20" s="11"/>
      <c r="H20" s="65"/>
      <c r="I20" s="22"/>
      <c r="J20" s="23"/>
      <c r="K20" s="66"/>
      <c r="L20" s="12"/>
    </row>
    <row r="21" spans="1:12" ht="15.75" customHeight="1">
      <c r="A21" s="13"/>
      <c r="B21" s="316" t="s">
        <v>17</v>
      </c>
      <c r="C21" s="317"/>
      <c r="D21" s="317"/>
      <c r="E21" s="136" t="s">
        <v>492</v>
      </c>
      <c r="F21" s="11"/>
      <c r="G21" s="11"/>
      <c r="H21" s="65"/>
      <c r="I21" s="22"/>
      <c r="J21" s="23"/>
      <c r="K21" s="66"/>
      <c r="L21" s="12"/>
    </row>
    <row r="22" spans="1:12" ht="15.75" customHeight="1">
      <c r="A22" s="13"/>
      <c r="B22" s="316" t="s">
        <v>18</v>
      </c>
      <c r="C22" s="317"/>
      <c r="D22" s="317"/>
      <c r="E22" s="75">
        <v>6.4999999999999997E-3</v>
      </c>
      <c r="F22" s="11"/>
      <c r="G22" s="11"/>
      <c r="H22" s="65"/>
      <c r="I22" s="22"/>
      <c r="J22" s="26"/>
      <c r="K22" s="66"/>
      <c r="L22" s="12"/>
    </row>
    <row r="23" spans="1:12" ht="15.75" customHeight="1">
      <c r="A23" s="13"/>
      <c r="B23" s="316" t="s">
        <v>19</v>
      </c>
      <c r="C23" s="317"/>
      <c r="D23" s="317"/>
      <c r="E23" s="75">
        <v>0.03</v>
      </c>
      <c r="F23" s="11"/>
      <c r="G23" s="11"/>
      <c r="H23" s="331" t="s">
        <v>23</v>
      </c>
      <c r="I23" s="283"/>
      <c r="J23" s="283"/>
      <c r="K23" s="332"/>
      <c r="L23" s="12"/>
    </row>
    <row r="24" spans="1:12" ht="15.75" customHeight="1">
      <c r="A24" s="13"/>
      <c r="B24" s="316" t="s">
        <v>20</v>
      </c>
      <c r="C24" s="317"/>
      <c r="D24" s="317"/>
      <c r="E24" s="75" t="e">
        <f>C12</f>
        <v>#DIV/0!</v>
      </c>
      <c r="F24" s="11"/>
      <c r="G24" s="11"/>
      <c r="H24" s="333" t="s">
        <v>24</v>
      </c>
      <c r="I24" s="283"/>
      <c r="J24" s="283"/>
      <c r="K24" s="332"/>
      <c r="L24" s="12"/>
    </row>
    <row r="25" spans="1:12" ht="26.25" customHeight="1">
      <c r="A25" s="13"/>
      <c r="B25" s="314" t="s">
        <v>115</v>
      </c>
      <c r="C25" s="315"/>
      <c r="D25" s="315"/>
      <c r="E25" s="136">
        <v>0</v>
      </c>
      <c r="F25" s="11"/>
      <c r="G25" s="11"/>
      <c r="H25" s="318"/>
      <c r="I25" s="319"/>
      <c r="J25" s="319"/>
      <c r="K25" s="320"/>
      <c r="L25" s="12"/>
    </row>
    <row r="26" spans="1:12" ht="14.25" customHeight="1">
      <c r="A26" s="13"/>
      <c r="B26" s="91"/>
      <c r="C26" s="14"/>
      <c r="D26" s="15" t="s">
        <v>21</v>
      </c>
      <c r="E26" s="16" t="e">
        <f>((((1+E17+E18+E19)*(1+E20)*(1+E21))/(1-(E22+E23+E24+E25)))-1)</f>
        <v>#VALUE!</v>
      </c>
      <c r="F26" s="17"/>
      <c r="G26" s="17"/>
      <c r="H26" s="321" t="s">
        <v>117</v>
      </c>
      <c r="I26" s="290"/>
      <c r="J26" s="290"/>
      <c r="K26" s="322"/>
      <c r="L26" s="18"/>
    </row>
    <row r="27" spans="1:12" ht="14.25" customHeight="1">
      <c r="A27" s="13"/>
      <c r="B27" s="91"/>
      <c r="C27" s="14"/>
      <c r="D27" s="15"/>
      <c r="E27" s="16"/>
      <c r="F27" s="19"/>
      <c r="G27" s="19"/>
      <c r="H27" s="326" t="s">
        <v>116</v>
      </c>
      <c r="I27" s="300"/>
      <c r="J27" s="300"/>
      <c r="K27" s="327"/>
      <c r="L27" s="18"/>
    </row>
    <row r="28" spans="1:12" ht="15" customHeight="1">
      <c r="A28" s="13"/>
      <c r="B28" s="311" t="s">
        <v>22</v>
      </c>
      <c r="C28" s="312"/>
      <c r="D28" s="312"/>
      <c r="E28" s="313"/>
      <c r="F28" s="19"/>
      <c r="G28" s="19"/>
      <c r="H28" s="326"/>
      <c r="I28" s="300"/>
      <c r="J28" s="300"/>
      <c r="K28" s="327"/>
      <c r="L28" s="20"/>
    </row>
    <row r="29" spans="1:12" ht="15" customHeight="1" thickBot="1">
      <c r="A29" s="13"/>
      <c r="B29" s="21"/>
      <c r="C29" s="22"/>
      <c r="D29" s="23"/>
      <c r="E29" s="24"/>
      <c r="F29" s="19"/>
      <c r="G29" s="19"/>
      <c r="H29" s="328"/>
      <c r="I29" s="329"/>
      <c r="J29" s="329"/>
      <c r="K29" s="330"/>
      <c r="L29" s="25"/>
    </row>
    <row r="30" spans="1:12" ht="15" customHeight="1">
      <c r="A30" s="13"/>
      <c r="B30" s="21"/>
      <c r="C30" s="22"/>
      <c r="D30" s="23"/>
      <c r="E30" s="24"/>
      <c r="F30" s="19"/>
      <c r="G30" s="19"/>
      <c r="L30" s="25"/>
    </row>
    <row r="31" spans="1:12" ht="15" customHeight="1">
      <c r="A31" s="13"/>
      <c r="B31" s="21"/>
      <c r="C31" s="22"/>
      <c r="D31" s="26"/>
      <c r="E31" s="24"/>
      <c r="F31" s="19"/>
      <c r="G31" s="19"/>
      <c r="L31" s="25"/>
    </row>
    <row r="32" spans="1:12" ht="15.75" customHeight="1">
      <c r="A32" s="13"/>
      <c r="B32" s="282" t="s">
        <v>23</v>
      </c>
      <c r="C32" s="283"/>
      <c r="D32" s="283"/>
      <c r="E32" s="284"/>
      <c r="F32" s="19"/>
      <c r="G32" s="19"/>
      <c r="L32" s="27"/>
    </row>
    <row r="33" spans="1:12" ht="15.75" customHeight="1">
      <c r="A33" s="13"/>
      <c r="B33" s="285" t="s">
        <v>24</v>
      </c>
      <c r="C33" s="283"/>
      <c r="D33" s="283"/>
      <c r="E33" s="284"/>
      <c r="F33" s="19"/>
      <c r="G33" s="19"/>
      <c r="L33" s="26"/>
    </row>
    <row r="34" spans="1:12" ht="15.75" customHeight="1">
      <c r="A34" s="13"/>
      <c r="B34" s="286"/>
      <c r="C34" s="287"/>
      <c r="D34" s="287"/>
      <c r="E34" s="288"/>
      <c r="F34" s="19"/>
      <c r="G34" s="19"/>
      <c r="L34" s="26"/>
    </row>
    <row r="35" spans="1:12" ht="15" customHeight="1">
      <c r="A35" s="13"/>
      <c r="B35" s="289" t="s">
        <v>117</v>
      </c>
      <c r="C35" s="290"/>
      <c r="D35" s="290"/>
      <c r="E35" s="291"/>
      <c r="F35" s="19"/>
      <c r="G35" s="19"/>
      <c r="L35" s="18"/>
    </row>
    <row r="36" spans="1:12" ht="31.5" customHeight="1">
      <c r="A36" s="13"/>
      <c r="B36" s="299" t="s">
        <v>116</v>
      </c>
      <c r="C36" s="300"/>
      <c r="D36" s="300"/>
      <c r="E36" s="301"/>
      <c r="F36" s="19"/>
      <c r="G36" s="19"/>
      <c r="L36" s="28"/>
    </row>
    <row r="37" spans="1:12" ht="15" customHeight="1">
      <c r="A37" s="13"/>
      <c r="B37" s="299"/>
      <c r="C37" s="300"/>
      <c r="D37" s="300"/>
      <c r="E37" s="301"/>
      <c r="F37" s="19"/>
      <c r="G37" s="19"/>
      <c r="L37" s="28"/>
    </row>
    <row r="38" spans="1:12" ht="15.75" customHeight="1" thickBot="1">
      <c r="A38" s="13"/>
      <c r="B38" s="279"/>
      <c r="C38" s="280"/>
      <c r="D38" s="280"/>
      <c r="E38" s="281"/>
      <c r="F38" s="19"/>
      <c r="G38" s="19"/>
      <c r="L38" s="29"/>
    </row>
    <row r="39" spans="1:12" ht="15" customHeight="1">
      <c r="A39" s="13"/>
      <c r="B39" s="1"/>
      <c r="C39" s="2"/>
      <c r="D39" s="1"/>
      <c r="E39" s="1"/>
      <c r="F39" s="19"/>
      <c r="G39" s="19"/>
      <c r="H39" s="1"/>
      <c r="I39" s="2"/>
      <c r="J39" s="1"/>
      <c r="K39" s="1"/>
      <c r="L39" s="1"/>
    </row>
    <row r="40" spans="1:12" ht="15.75" customHeight="1">
      <c r="A40" s="1"/>
      <c r="B40" s="1"/>
      <c r="C40" s="2"/>
      <c r="D40" s="1"/>
      <c r="E40" s="1"/>
      <c r="F40" s="3"/>
      <c r="G40" s="3"/>
      <c r="H40" s="1"/>
      <c r="I40" s="2"/>
      <c r="J40" s="1"/>
      <c r="K40" s="1"/>
      <c r="L40" s="1"/>
    </row>
    <row r="41" spans="1:12" ht="15.75" customHeight="1">
      <c r="A41" s="1"/>
      <c r="B41" s="1"/>
      <c r="C41" s="2"/>
      <c r="D41" s="1"/>
      <c r="E41" s="1"/>
      <c r="F41" s="3"/>
      <c r="G41" s="3"/>
      <c r="H41" s="1"/>
      <c r="I41" s="2"/>
      <c r="J41" s="1"/>
      <c r="K41" s="1"/>
      <c r="L41" s="1"/>
    </row>
    <row r="42" spans="1:12" ht="15.75" customHeight="1">
      <c r="A42" s="1"/>
      <c r="B42" s="1"/>
      <c r="C42" s="2"/>
      <c r="D42" s="1"/>
      <c r="E42" s="1"/>
      <c r="F42" s="3"/>
      <c r="G42" s="3"/>
      <c r="H42" s="1"/>
      <c r="I42" s="2"/>
      <c r="J42" s="1"/>
      <c r="K42" s="1"/>
      <c r="L42" s="1"/>
    </row>
    <row r="43" spans="1:12" ht="15.75" customHeight="1">
      <c r="A43" s="1"/>
      <c r="B43" s="1"/>
      <c r="C43" s="2"/>
      <c r="D43" s="1"/>
      <c r="E43" s="1"/>
      <c r="F43" s="3"/>
      <c r="G43" s="3"/>
      <c r="H43" s="1"/>
      <c r="I43" s="2"/>
      <c r="J43" s="1"/>
      <c r="K43" s="1"/>
      <c r="L43" s="1"/>
    </row>
    <row r="44" spans="1:12" ht="15.75" customHeight="1">
      <c r="A44" s="1"/>
      <c r="B44" s="1"/>
      <c r="C44" s="2"/>
      <c r="D44" s="1"/>
      <c r="E44" s="1"/>
      <c r="F44" s="3"/>
      <c r="G44" s="3"/>
      <c r="H44" s="1"/>
      <c r="I44" s="2"/>
      <c r="J44" s="1"/>
      <c r="K44" s="1"/>
      <c r="L44" s="1"/>
    </row>
    <row r="45" spans="1:12" ht="15.75" customHeight="1">
      <c r="A45" s="1"/>
      <c r="B45" s="1"/>
      <c r="C45" s="2"/>
      <c r="D45" s="1"/>
      <c r="E45" s="1"/>
      <c r="F45" s="3"/>
      <c r="G45" s="3"/>
      <c r="H45" s="1"/>
      <c r="I45" s="2"/>
      <c r="J45" s="1"/>
      <c r="K45" s="1"/>
      <c r="L45" s="1"/>
    </row>
    <row r="46" spans="1:12" ht="15.75" customHeight="1">
      <c r="A46" s="1"/>
      <c r="B46" s="1"/>
      <c r="C46" s="2"/>
      <c r="D46" s="1"/>
      <c r="E46" s="1"/>
      <c r="F46" s="3"/>
      <c r="G46" s="3"/>
      <c r="H46" s="1"/>
      <c r="I46" s="2"/>
      <c r="J46" s="1"/>
      <c r="K46" s="1"/>
      <c r="L46" s="1"/>
    </row>
    <row r="47" spans="1:12" ht="15.75" customHeight="1">
      <c r="A47" s="1"/>
      <c r="B47" s="1"/>
      <c r="C47" s="2"/>
      <c r="D47" s="1"/>
      <c r="E47" s="1"/>
      <c r="F47" s="3"/>
      <c r="G47" s="3"/>
      <c r="H47" s="1"/>
      <c r="I47" s="2"/>
      <c r="J47" s="1"/>
      <c r="K47" s="1"/>
      <c r="L47" s="1"/>
    </row>
    <row r="48" spans="1:12" ht="15.75" customHeight="1">
      <c r="A48" s="1"/>
      <c r="B48" s="1"/>
      <c r="C48" s="2"/>
      <c r="D48" s="1"/>
      <c r="E48" s="1"/>
      <c r="F48" s="3"/>
      <c r="G48" s="3"/>
      <c r="H48" s="1"/>
      <c r="I48" s="2"/>
      <c r="J48" s="1"/>
      <c r="K48" s="1"/>
      <c r="L48" s="1"/>
    </row>
    <row r="49" spans="1:12" ht="15.75" customHeight="1">
      <c r="A49" s="1"/>
      <c r="B49" s="1"/>
      <c r="C49" s="2"/>
      <c r="D49" s="1"/>
      <c r="E49" s="1"/>
      <c r="F49" s="3"/>
      <c r="G49" s="3"/>
      <c r="H49" s="1"/>
      <c r="I49" s="2"/>
      <c r="J49" s="1"/>
      <c r="K49" s="1"/>
      <c r="L49" s="1"/>
    </row>
    <row r="50" spans="1:12" ht="15.75" customHeight="1">
      <c r="A50" s="1"/>
      <c r="B50" s="1"/>
      <c r="C50" s="2"/>
      <c r="D50" s="1"/>
      <c r="E50" s="1"/>
      <c r="F50" s="3"/>
      <c r="G50" s="3"/>
      <c r="H50" s="1"/>
      <c r="I50" s="2"/>
      <c r="J50" s="1"/>
      <c r="K50" s="1"/>
      <c r="L50" s="1"/>
    </row>
  </sheetData>
  <mergeCells count="34">
    <mergeCell ref="H25:K25"/>
    <mergeCell ref="H26:K26"/>
    <mergeCell ref="H19:K19"/>
    <mergeCell ref="H27:K29"/>
    <mergeCell ref="H23:K23"/>
    <mergeCell ref="H24:K24"/>
    <mergeCell ref="H2:K2"/>
    <mergeCell ref="H4:K4"/>
    <mergeCell ref="H5:K5"/>
    <mergeCell ref="H6:K6"/>
    <mergeCell ref="B36:E37"/>
    <mergeCell ref="B13:E14"/>
    <mergeCell ref="B15:E15"/>
    <mergeCell ref="B28:E28"/>
    <mergeCell ref="B25:D25"/>
    <mergeCell ref="B24:D24"/>
    <mergeCell ref="B23:D23"/>
    <mergeCell ref="B22:D22"/>
    <mergeCell ref="B21:D21"/>
    <mergeCell ref="B20:D20"/>
    <mergeCell ref="B19:D19"/>
    <mergeCell ref="B18:D18"/>
    <mergeCell ref="B38:E38"/>
    <mergeCell ref="B32:E32"/>
    <mergeCell ref="B33:E33"/>
    <mergeCell ref="B34:E34"/>
    <mergeCell ref="B35:E35"/>
    <mergeCell ref="B2:E2"/>
    <mergeCell ref="B4:E4"/>
    <mergeCell ref="B5:E5"/>
    <mergeCell ref="B17:D17"/>
    <mergeCell ref="B6:E6"/>
    <mergeCell ref="C11:D11"/>
    <mergeCell ref="C12:D12"/>
  </mergeCells>
  <pageMargins left="0.51181102362204722" right="0.51181102362204722" top="0.78740157480314965" bottom="0.78740157480314965" header="0" footer="0"/>
  <pageSetup paperSize="9" orientation="portrait"/>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A660C-62C5-49C9-BD6D-2EAB79BD6F2F}">
  <dimension ref="A1:J39"/>
  <sheetViews>
    <sheetView topLeftCell="A5" workbookViewId="0">
      <selection activeCell="A39" sqref="A39:J40"/>
    </sheetView>
  </sheetViews>
  <sheetFormatPr defaultColWidth="14.42578125" defaultRowHeight="15" customHeight="1"/>
  <cols>
    <col min="1" max="1" width="10.7109375" style="4" customWidth="1"/>
    <col min="2" max="2" width="34.28515625" style="4" customWidth="1"/>
    <col min="3" max="3" width="14.5703125" style="4" customWidth="1"/>
    <col min="4" max="9" width="13.28515625" style="4" customWidth="1"/>
    <col min="10" max="10" width="15.7109375" style="4" customWidth="1"/>
    <col min="11" max="16384" width="14.42578125" style="4"/>
  </cols>
  <sheetData>
    <row r="1" spans="1:10" ht="14.25" customHeight="1">
      <c r="A1" s="342" t="s">
        <v>494</v>
      </c>
      <c r="B1" s="343"/>
      <c r="C1" s="343"/>
      <c r="D1" s="343"/>
      <c r="E1" s="343"/>
      <c r="F1" s="343"/>
      <c r="G1" s="343"/>
      <c r="H1" s="343"/>
      <c r="I1" s="343"/>
      <c r="J1" s="344"/>
    </row>
    <row r="2" spans="1:10" ht="18.75" customHeight="1">
      <c r="A2" s="345"/>
      <c r="B2" s="346"/>
      <c r="C2" s="346"/>
      <c r="D2" s="346"/>
      <c r="E2" s="346"/>
      <c r="F2" s="346"/>
      <c r="G2" s="346"/>
      <c r="H2" s="346"/>
      <c r="I2" s="346"/>
      <c r="J2" s="347"/>
    </row>
    <row r="3" spans="1:10" ht="18.75" customHeight="1" thickBot="1">
      <c r="A3" s="348"/>
      <c r="B3" s="349"/>
      <c r="C3" s="349"/>
      <c r="D3" s="349"/>
      <c r="E3" s="349"/>
      <c r="F3" s="349"/>
      <c r="G3" s="349"/>
      <c r="H3" s="349"/>
      <c r="I3" s="349"/>
      <c r="J3" s="350"/>
    </row>
    <row r="4" spans="1:10" ht="30.75" customHeight="1">
      <c r="A4" s="112" t="s">
        <v>495</v>
      </c>
      <c r="B4" s="351" t="s">
        <v>496</v>
      </c>
      <c r="C4" s="351"/>
      <c r="D4" s="351"/>
      <c r="E4" s="351"/>
      <c r="F4" s="351"/>
      <c r="G4" s="351"/>
      <c r="H4" s="351"/>
      <c r="I4" s="352" t="s">
        <v>39</v>
      </c>
      <c r="J4" s="353"/>
    </row>
    <row r="5" spans="1:10" ht="14.25" customHeight="1">
      <c r="A5" s="112" t="s">
        <v>497</v>
      </c>
      <c r="B5" s="149" t="s">
        <v>44</v>
      </c>
      <c r="C5" s="150"/>
      <c r="D5" s="151"/>
      <c r="E5" s="152"/>
      <c r="F5" s="152"/>
      <c r="G5" s="153"/>
      <c r="H5" s="152"/>
      <c r="I5" s="354"/>
      <c r="J5" s="355"/>
    </row>
    <row r="6" spans="1:10" ht="14.25" customHeight="1">
      <c r="A6" s="112" t="s">
        <v>498</v>
      </c>
      <c r="B6" s="154">
        <v>840.5</v>
      </c>
      <c r="C6" s="150"/>
      <c r="D6" s="151"/>
      <c r="E6" s="152"/>
      <c r="F6" s="152"/>
      <c r="G6" s="155"/>
      <c r="H6" s="152"/>
      <c r="I6" s="354"/>
      <c r="J6" s="355"/>
    </row>
    <row r="7" spans="1:10" ht="14.25" customHeight="1" thickBot="1">
      <c r="A7" s="113"/>
      <c r="B7" s="114"/>
      <c r="C7" s="115"/>
      <c r="D7" s="116"/>
      <c r="E7" s="115"/>
      <c r="F7" s="115"/>
      <c r="G7" s="117"/>
      <c r="H7" s="115"/>
      <c r="I7" s="354"/>
      <c r="J7" s="355"/>
    </row>
    <row r="8" spans="1:10" ht="15.95" customHeight="1">
      <c r="A8" s="118" t="s">
        <v>203</v>
      </c>
      <c r="B8" s="119" t="s">
        <v>205</v>
      </c>
      <c r="C8" s="119" t="s">
        <v>499</v>
      </c>
      <c r="D8" s="119" t="s">
        <v>500</v>
      </c>
      <c r="E8" s="119" t="s">
        <v>501</v>
      </c>
      <c r="F8" s="119" t="s">
        <v>502</v>
      </c>
      <c r="G8" s="119" t="s">
        <v>503</v>
      </c>
      <c r="H8" s="119" t="s">
        <v>504</v>
      </c>
      <c r="I8" s="119" t="s">
        <v>505</v>
      </c>
      <c r="J8" s="120" t="s">
        <v>506</v>
      </c>
    </row>
    <row r="9" spans="1:10" ht="12" customHeight="1">
      <c r="A9" s="334" t="s">
        <v>215</v>
      </c>
      <c r="B9" s="335" t="s">
        <v>216</v>
      </c>
      <c r="C9" s="336" t="e">
        <f>'Planilha Proposta - Modelo'!K11</f>
        <v>#VALUE!</v>
      </c>
      <c r="D9" s="131"/>
      <c r="E9" s="132"/>
      <c r="F9" s="132"/>
      <c r="G9" s="132"/>
      <c r="H9" s="133"/>
      <c r="I9" s="132"/>
      <c r="J9" s="121">
        <f t="shared" ref="J9:J36" si="0">SUM(D9:I9)</f>
        <v>0</v>
      </c>
    </row>
    <row r="10" spans="1:10" ht="12.95" customHeight="1">
      <c r="A10" s="334"/>
      <c r="B10" s="335"/>
      <c r="C10" s="336"/>
      <c r="D10" s="122" t="e">
        <f>D9*$C$9</f>
        <v>#VALUE!</v>
      </c>
      <c r="E10" s="122" t="e">
        <f t="shared" ref="E10:I10" si="1">E9*$C$9</f>
        <v>#VALUE!</v>
      </c>
      <c r="F10" s="122" t="e">
        <f t="shared" si="1"/>
        <v>#VALUE!</v>
      </c>
      <c r="G10" s="122" t="e">
        <f t="shared" si="1"/>
        <v>#VALUE!</v>
      </c>
      <c r="H10" s="122" t="e">
        <f t="shared" si="1"/>
        <v>#VALUE!</v>
      </c>
      <c r="I10" s="122" t="e">
        <f t="shared" si="1"/>
        <v>#VALUE!</v>
      </c>
      <c r="J10" s="123" t="e">
        <f t="shared" si="0"/>
        <v>#VALUE!</v>
      </c>
    </row>
    <row r="11" spans="1:10" ht="12" customHeight="1">
      <c r="A11" s="334" t="s">
        <v>219</v>
      </c>
      <c r="B11" s="335" t="s">
        <v>220</v>
      </c>
      <c r="C11" s="336" t="e">
        <f>'Planilha Proposta - Modelo'!K14</f>
        <v>#VALUE!</v>
      </c>
      <c r="D11" s="131"/>
      <c r="E11" s="131"/>
      <c r="F11" s="131"/>
      <c r="G11" s="131"/>
      <c r="H11" s="131"/>
      <c r="I11" s="131"/>
      <c r="J11" s="121">
        <f t="shared" si="0"/>
        <v>0</v>
      </c>
    </row>
    <row r="12" spans="1:10" ht="12.95" customHeight="1">
      <c r="A12" s="334"/>
      <c r="B12" s="335"/>
      <c r="C12" s="336"/>
      <c r="D12" s="122" t="e">
        <f>D11*$C$11</f>
        <v>#VALUE!</v>
      </c>
      <c r="E12" s="122" t="e">
        <f t="shared" ref="E12:I12" si="2">E11*$C$11</f>
        <v>#VALUE!</v>
      </c>
      <c r="F12" s="122" t="e">
        <f t="shared" si="2"/>
        <v>#VALUE!</v>
      </c>
      <c r="G12" s="122" t="e">
        <f t="shared" si="2"/>
        <v>#VALUE!</v>
      </c>
      <c r="H12" s="122" t="e">
        <f t="shared" si="2"/>
        <v>#VALUE!</v>
      </c>
      <c r="I12" s="122" t="e">
        <f t="shared" si="2"/>
        <v>#VALUE!</v>
      </c>
      <c r="J12" s="123" t="e">
        <f t="shared" si="0"/>
        <v>#VALUE!</v>
      </c>
    </row>
    <row r="13" spans="1:10" ht="12" customHeight="1">
      <c r="A13" s="334" t="s">
        <v>238</v>
      </c>
      <c r="B13" s="335" t="s">
        <v>1</v>
      </c>
      <c r="C13" s="336" t="e">
        <f>'Planilha Proposta - Modelo'!K22</f>
        <v>#VALUE!</v>
      </c>
      <c r="D13" s="131"/>
      <c r="E13" s="132"/>
      <c r="F13" s="132"/>
      <c r="G13" s="132"/>
      <c r="H13" s="133"/>
      <c r="I13" s="131"/>
      <c r="J13" s="121">
        <f t="shared" si="0"/>
        <v>0</v>
      </c>
    </row>
    <row r="14" spans="1:10" ht="12.95" customHeight="1">
      <c r="A14" s="334"/>
      <c r="B14" s="335"/>
      <c r="C14" s="336"/>
      <c r="D14" s="122" t="e">
        <f>D13*$C$13</f>
        <v>#VALUE!</v>
      </c>
      <c r="E14" s="122" t="e">
        <f t="shared" ref="E14:I14" si="3">E13*$C$13</f>
        <v>#VALUE!</v>
      </c>
      <c r="F14" s="122" t="e">
        <f t="shared" si="3"/>
        <v>#VALUE!</v>
      </c>
      <c r="G14" s="122" t="e">
        <f t="shared" si="3"/>
        <v>#VALUE!</v>
      </c>
      <c r="H14" s="122" t="e">
        <f t="shared" si="3"/>
        <v>#VALUE!</v>
      </c>
      <c r="I14" s="122" t="e">
        <f t="shared" si="3"/>
        <v>#VALUE!</v>
      </c>
      <c r="J14" s="123" t="e">
        <f t="shared" si="0"/>
        <v>#VALUE!</v>
      </c>
    </row>
    <row r="15" spans="1:10" ht="12" customHeight="1">
      <c r="A15" s="334" t="s">
        <v>262</v>
      </c>
      <c r="B15" s="335" t="s">
        <v>2</v>
      </c>
      <c r="C15" s="336" t="e">
        <f>'Planilha Proposta - Modelo'!K34</f>
        <v>#VALUE!</v>
      </c>
      <c r="D15" s="131"/>
      <c r="E15" s="131"/>
      <c r="F15" s="132"/>
      <c r="G15" s="132"/>
      <c r="H15" s="133"/>
      <c r="I15" s="132"/>
      <c r="J15" s="121">
        <f t="shared" si="0"/>
        <v>0</v>
      </c>
    </row>
    <row r="16" spans="1:10" ht="12.95" customHeight="1">
      <c r="A16" s="334"/>
      <c r="B16" s="335"/>
      <c r="C16" s="336"/>
      <c r="D16" s="122" t="e">
        <f>D15*C15</f>
        <v>#VALUE!</v>
      </c>
      <c r="E16" s="122">
        <f t="shared" ref="E16:I16" si="4">E15*D15</f>
        <v>0</v>
      </c>
      <c r="F16" s="122">
        <f t="shared" si="4"/>
        <v>0</v>
      </c>
      <c r="G16" s="122">
        <f t="shared" si="4"/>
        <v>0</v>
      </c>
      <c r="H16" s="122">
        <f t="shared" si="4"/>
        <v>0</v>
      </c>
      <c r="I16" s="122">
        <f t="shared" si="4"/>
        <v>0</v>
      </c>
      <c r="J16" s="123" t="e">
        <f t="shared" si="0"/>
        <v>#VALUE!</v>
      </c>
    </row>
    <row r="17" spans="1:10" ht="12" customHeight="1">
      <c r="A17" s="334" t="s">
        <v>319</v>
      </c>
      <c r="B17" s="335" t="s">
        <v>3</v>
      </c>
      <c r="C17" s="336" t="e">
        <f>'Planilha Proposta - Modelo'!K55</f>
        <v>#VALUE!</v>
      </c>
      <c r="D17" s="131"/>
      <c r="E17" s="131"/>
      <c r="F17" s="132"/>
      <c r="G17" s="132"/>
      <c r="H17" s="133"/>
      <c r="I17" s="132"/>
      <c r="J17" s="121">
        <f t="shared" si="0"/>
        <v>0</v>
      </c>
    </row>
    <row r="18" spans="1:10" ht="12.95" customHeight="1">
      <c r="A18" s="334"/>
      <c r="B18" s="335"/>
      <c r="C18" s="336"/>
      <c r="D18" s="122" t="e">
        <f>D17*$C$17</f>
        <v>#VALUE!</v>
      </c>
      <c r="E18" s="122" t="e">
        <f t="shared" ref="E18:I18" si="5">E17*$C$17</f>
        <v>#VALUE!</v>
      </c>
      <c r="F18" s="122" t="e">
        <f t="shared" si="5"/>
        <v>#VALUE!</v>
      </c>
      <c r="G18" s="122" t="e">
        <f t="shared" si="5"/>
        <v>#VALUE!</v>
      </c>
      <c r="H18" s="122" t="e">
        <f t="shared" si="5"/>
        <v>#VALUE!</v>
      </c>
      <c r="I18" s="122" t="e">
        <f t="shared" si="5"/>
        <v>#VALUE!</v>
      </c>
      <c r="J18" s="123" t="e">
        <f t="shared" si="0"/>
        <v>#VALUE!</v>
      </c>
    </row>
    <row r="19" spans="1:10" ht="12" customHeight="1">
      <c r="A19" s="334" t="s">
        <v>337</v>
      </c>
      <c r="B19" s="335" t="s">
        <v>507</v>
      </c>
      <c r="C19" s="336" t="e">
        <f>'Planilha Proposta - Modelo'!K64</f>
        <v>#VALUE!</v>
      </c>
      <c r="D19" s="132"/>
      <c r="E19" s="131"/>
      <c r="F19" s="132"/>
      <c r="G19" s="131"/>
      <c r="H19" s="131"/>
      <c r="I19" s="132"/>
      <c r="J19" s="121">
        <f t="shared" si="0"/>
        <v>0</v>
      </c>
    </row>
    <row r="20" spans="1:10" ht="12.95" customHeight="1">
      <c r="A20" s="334"/>
      <c r="B20" s="335"/>
      <c r="C20" s="336"/>
      <c r="D20" s="122" t="e">
        <f>D19*$C$19</f>
        <v>#VALUE!</v>
      </c>
      <c r="E20" s="122" t="e">
        <f t="shared" ref="E20:I20" si="6">E19*$C$19</f>
        <v>#VALUE!</v>
      </c>
      <c r="F20" s="122" t="e">
        <f t="shared" si="6"/>
        <v>#VALUE!</v>
      </c>
      <c r="G20" s="122" t="e">
        <f t="shared" si="6"/>
        <v>#VALUE!</v>
      </c>
      <c r="H20" s="122" t="e">
        <f t="shared" si="6"/>
        <v>#VALUE!</v>
      </c>
      <c r="I20" s="122" t="e">
        <f t="shared" si="6"/>
        <v>#VALUE!</v>
      </c>
      <c r="J20" s="123" t="e">
        <f t="shared" si="0"/>
        <v>#VALUE!</v>
      </c>
    </row>
    <row r="21" spans="1:10" ht="12" customHeight="1">
      <c r="A21" s="334" t="s">
        <v>369</v>
      </c>
      <c r="B21" s="335" t="s">
        <v>370</v>
      </c>
      <c r="C21" s="336" t="e">
        <f>'Planilha Proposta - Modelo'!K82</f>
        <v>#VALUE!</v>
      </c>
      <c r="D21" s="132"/>
      <c r="E21" s="131"/>
      <c r="F21" s="132"/>
      <c r="G21" s="132"/>
      <c r="H21" s="133"/>
      <c r="I21" s="131"/>
      <c r="J21" s="121">
        <f t="shared" si="0"/>
        <v>0</v>
      </c>
    </row>
    <row r="22" spans="1:10" ht="12.95" customHeight="1">
      <c r="A22" s="334"/>
      <c r="B22" s="335"/>
      <c r="C22" s="336"/>
      <c r="D22" s="122" t="e">
        <f>D21*$C$21</f>
        <v>#VALUE!</v>
      </c>
      <c r="E22" s="122" t="e">
        <f t="shared" ref="E22:I22" si="7">E21*$C$21</f>
        <v>#VALUE!</v>
      </c>
      <c r="F22" s="122" t="e">
        <f t="shared" si="7"/>
        <v>#VALUE!</v>
      </c>
      <c r="G22" s="122" t="e">
        <f t="shared" si="7"/>
        <v>#VALUE!</v>
      </c>
      <c r="H22" s="122" t="e">
        <f t="shared" si="7"/>
        <v>#VALUE!</v>
      </c>
      <c r="I22" s="122" t="e">
        <f t="shared" si="7"/>
        <v>#VALUE!</v>
      </c>
      <c r="J22" s="123" t="e">
        <f t="shared" si="0"/>
        <v>#VALUE!</v>
      </c>
    </row>
    <row r="23" spans="1:10" ht="12" customHeight="1">
      <c r="A23" s="334" t="s">
        <v>378</v>
      </c>
      <c r="B23" s="335" t="s">
        <v>379</v>
      </c>
      <c r="C23" s="336" t="e">
        <f>'Planilha Proposta - Modelo'!K86</f>
        <v>#VALUE!</v>
      </c>
      <c r="D23" s="132"/>
      <c r="E23" s="131"/>
      <c r="F23" s="132"/>
      <c r="G23" s="132"/>
      <c r="H23" s="133"/>
      <c r="I23" s="132"/>
      <c r="J23" s="121">
        <f t="shared" si="0"/>
        <v>0</v>
      </c>
    </row>
    <row r="24" spans="1:10" ht="12.95" customHeight="1">
      <c r="A24" s="334"/>
      <c r="B24" s="335"/>
      <c r="C24" s="336"/>
      <c r="D24" s="122" t="e">
        <f>D23*C23</f>
        <v>#VALUE!</v>
      </c>
      <c r="E24" s="122">
        <f t="shared" ref="E24:I24" si="8">E23*D23</f>
        <v>0</v>
      </c>
      <c r="F24" s="122">
        <f t="shared" si="8"/>
        <v>0</v>
      </c>
      <c r="G24" s="122">
        <f t="shared" si="8"/>
        <v>0</v>
      </c>
      <c r="H24" s="122">
        <f t="shared" si="8"/>
        <v>0</v>
      </c>
      <c r="I24" s="122">
        <f t="shared" si="8"/>
        <v>0</v>
      </c>
      <c r="J24" s="123" t="e">
        <f t="shared" si="0"/>
        <v>#VALUE!</v>
      </c>
    </row>
    <row r="25" spans="1:10" ht="12" customHeight="1">
      <c r="A25" s="334" t="s">
        <v>383</v>
      </c>
      <c r="B25" s="335" t="s">
        <v>4</v>
      </c>
      <c r="C25" s="336" t="e">
        <f>'Planilha Proposta - Modelo'!K89</f>
        <v>#VALUE!</v>
      </c>
      <c r="D25" s="132"/>
      <c r="E25" s="132"/>
      <c r="F25" s="131"/>
      <c r="G25" s="132"/>
      <c r="H25" s="133"/>
      <c r="I25" s="131"/>
      <c r="J25" s="121">
        <f t="shared" si="0"/>
        <v>0</v>
      </c>
    </row>
    <row r="26" spans="1:10" ht="12.95" customHeight="1">
      <c r="A26" s="334"/>
      <c r="B26" s="335"/>
      <c r="C26" s="336"/>
      <c r="D26" s="122" t="e">
        <f>D25*$C$25</f>
        <v>#VALUE!</v>
      </c>
      <c r="E26" s="122" t="e">
        <f t="shared" ref="E26:I26" si="9">E25*$C$25</f>
        <v>#VALUE!</v>
      </c>
      <c r="F26" s="122" t="e">
        <f t="shared" si="9"/>
        <v>#VALUE!</v>
      </c>
      <c r="G26" s="122" t="e">
        <f t="shared" si="9"/>
        <v>#VALUE!</v>
      </c>
      <c r="H26" s="122" t="e">
        <f t="shared" si="9"/>
        <v>#VALUE!</v>
      </c>
      <c r="I26" s="122" t="e">
        <f t="shared" si="9"/>
        <v>#VALUE!</v>
      </c>
      <c r="J26" s="123" t="e">
        <f t="shared" si="0"/>
        <v>#VALUE!</v>
      </c>
    </row>
    <row r="27" spans="1:10" ht="12" customHeight="1">
      <c r="A27" s="334" t="s">
        <v>395</v>
      </c>
      <c r="B27" s="335" t="s">
        <v>396</v>
      </c>
      <c r="C27" s="336" t="e">
        <f>'Planilha Proposta - Modelo'!K94</f>
        <v>#VALUE!</v>
      </c>
      <c r="D27" s="132"/>
      <c r="E27" s="132"/>
      <c r="F27" s="131"/>
      <c r="G27" s="132"/>
      <c r="H27" s="133"/>
      <c r="I27" s="132"/>
      <c r="J27" s="121">
        <f t="shared" si="0"/>
        <v>0</v>
      </c>
    </row>
    <row r="28" spans="1:10" ht="12.95" customHeight="1">
      <c r="A28" s="334"/>
      <c r="B28" s="335"/>
      <c r="C28" s="336"/>
      <c r="D28" s="122" t="e">
        <f>D27*$C$27</f>
        <v>#VALUE!</v>
      </c>
      <c r="E28" s="122" t="e">
        <f t="shared" ref="E28:I28" si="10">E27*$C$27</f>
        <v>#VALUE!</v>
      </c>
      <c r="F28" s="122" t="e">
        <f t="shared" si="10"/>
        <v>#VALUE!</v>
      </c>
      <c r="G28" s="122" t="e">
        <f t="shared" si="10"/>
        <v>#VALUE!</v>
      </c>
      <c r="H28" s="122" t="e">
        <f t="shared" si="10"/>
        <v>#VALUE!</v>
      </c>
      <c r="I28" s="122" t="e">
        <f t="shared" si="10"/>
        <v>#VALUE!</v>
      </c>
      <c r="J28" s="123" t="e">
        <f t="shared" si="0"/>
        <v>#VALUE!</v>
      </c>
    </row>
    <row r="29" spans="1:10" ht="12" customHeight="1">
      <c r="A29" s="334" t="s">
        <v>401</v>
      </c>
      <c r="B29" s="335" t="s">
        <v>402</v>
      </c>
      <c r="C29" s="336" t="e">
        <f>'Planilha Proposta - Modelo'!K98</f>
        <v>#VALUE!</v>
      </c>
      <c r="D29" s="132"/>
      <c r="E29" s="131"/>
      <c r="F29" s="131"/>
      <c r="G29" s="131"/>
      <c r="H29" s="131"/>
      <c r="I29" s="132"/>
      <c r="J29" s="121">
        <f t="shared" si="0"/>
        <v>0</v>
      </c>
    </row>
    <row r="30" spans="1:10" ht="12.95" customHeight="1">
      <c r="A30" s="334"/>
      <c r="B30" s="335"/>
      <c r="C30" s="336"/>
      <c r="D30" s="122" t="e">
        <f>D29*$C$29</f>
        <v>#VALUE!</v>
      </c>
      <c r="E30" s="122" t="e">
        <f t="shared" ref="E30:I30" si="11">E29*$C$29</f>
        <v>#VALUE!</v>
      </c>
      <c r="F30" s="122" t="e">
        <f t="shared" si="11"/>
        <v>#VALUE!</v>
      </c>
      <c r="G30" s="122" t="e">
        <f t="shared" si="11"/>
        <v>#VALUE!</v>
      </c>
      <c r="H30" s="122" t="e">
        <f t="shared" si="11"/>
        <v>#VALUE!</v>
      </c>
      <c r="I30" s="122" t="e">
        <f t="shared" si="11"/>
        <v>#VALUE!</v>
      </c>
      <c r="J30" s="123" t="e">
        <f t="shared" si="0"/>
        <v>#VALUE!</v>
      </c>
    </row>
    <row r="31" spans="1:10" ht="12" customHeight="1">
      <c r="A31" s="334" t="s">
        <v>415</v>
      </c>
      <c r="B31" s="335" t="s">
        <v>5</v>
      </c>
      <c r="C31" s="336" t="e">
        <f>'Planilha Proposta - Modelo'!K106</f>
        <v>#VALUE!</v>
      </c>
      <c r="D31" s="134"/>
      <c r="E31" s="135"/>
      <c r="F31" s="135"/>
      <c r="G31" s="135"/>
      <c r="H31" s="135"/>
      <c r="I31" s="134"/>
      <c r="J31" s="121">
        <f t="shared" si="0"/>
        <v>0</v>
      </c>
    </row>
    <row r="32" spans="1:10" ht="12.95" customHeight="1">
      <c r="A32" s="334"/>
      <c r="B32" s="335"/>
      <c r="C32" s="336"/>
      <c r="D32" s="122" t="e">
        <f>D31*$C$31</f>
        <v>#VALUE!</v>
      </c>
      <c r="E32" s="122" t="e">
        <f t="shared" ref="E32:I32" si="12">E31*$C$31</f>
        <v>#VALUE!</v>
      </c>
      <c r="F32" s="122" t="e">
        <f t="shared" si="12"/>
        <v>#VALUE!</v>
      </c>
      <c r="G32" s="122" t="e">
        <f t="shared" si="12"/>
        <v>#VALUE!</v>
      </c>
      <c r="H32" s="122" t="e">
        <f t="shared" si="12"/>
        <v>#VALUE!</v>
      </c>
      <c r="I32" s="122" t="e">
        <f t="shared" si="12"/>
        <v>#VALUE!</v>
      </c>
      <c r="J32" s="123" t="e">
        <f t="shared" si="0"/>
        <v>#VALUE!</v>
      </c>
    </row>
    <row r="33" spans="1:10" ht="12" customHeight="1">
      <c r="A33" s="334" t="s">
        <v>440</v>
      </c>
      <c r="B33" s="335" t="s">
        <v>441</v>
      </c>
      <c r="C33" s="336" t="e">
        <f>'Planilha Proposta - Modelo'!K122</f>
        <v>#VALUE!</v>
      </c>
      <c r="D33" s="132"/>
      <c r="E33" s="132"/>
      <c r="F33" s="132"/>
      <c r="G33" s="132"/>
      <c r="H33" s="133"/>
      <c r="I33" s="131"/>
      <c r="J33" s="121">
        <f t="shared" si="0"/>
        <v>0</v>
      </c>
    </row>
    <row r="34" spans="1:10" ht="12.95" customHeight="1">
      <c r="A34" s="334"/>
      <c r="B34" s="335"/>
      <c r="C34" s="336"/>
      <c r="D34" s="122" t="e">
        <f>D33*$C$33</f>
        <v>#VALUE!</v>
      </c>
      <c r="E34" s="122" t="e">
        <f t="shared" ref="E34:I34" si="13">E33*$C$33</f>
        <v>#VALUE!</v>
      </c>
      <c r="F34" s="122" t="e">
        <f t="shared" si="13"/>
        <v>#VALUE!</v>
      </c>
      <c r="G34" s="122" t="e">
        <f t="shared" si="13"/>
        <v>#VALUE!</v>
      </c>
      <c r="H34" s="122" t="e">
        <f t="shared" si="13"/>
        <v>#VALUE!</v>
      </c>
      <c r="I34" s="122" t="e">
        <f t="shared" si="13"/>
        <v>#VALUE!</v>
      </c>
      <c r="J34" s="123" t="e">
        <f t="shared" si="0"/>
        <v>#VALUE!</v>
      </c>
    </row>
    <row r="35" spans="1:10" ht="12" customHeight="1">
      <c r="A35" s="334" t="s">
        <v>446</v>
      </c>
      <c r="B35" s="335" t="s">
        <v>447</v>
      </c>
      <c r="C35" s="336" t="e">
        <f>'Planilha Proposta - Modelo'!K125</f>
        <v>#VALUE!</v>
      </c>
      <c r="D35" s="132"/>
      <c r="E35" s="132"/>
      <c r="F35" s="132"/>
      <c r="G35" s="132"/>
      <c r="H35" s="131"/>
      <c r="I35" s="131"/>
      <c r="J35" s="121">
        <f t="shared" si="0"/>
        <v>0</v>
      </c>
    </row>
    <row r="36" spans="1:10" ht="12.95" customHeight="1">
      <c r="A36" s="334"/>
      <c r="B36" s="335"/>
      <c r="C36" s="336"/>
      <c r="D36" s="122" t="e">
        <f>D35*$C$35</f>
        <v>#VALUE!</v>
      </c>
      <c r="E36" s="122" t="e">
        <f t="shared" ref="E36:I36" si="14">E35*$C$35</f>
        <v>#VALUE!</v>
      </c>
      <c r="F36" s="122" t="e">
        <f t="shared" si="14"/>
        <v>#VALUE!</v>
      </c>
      <c r="G36" s="122" t="e">
        <f t="shared" si="14"/>
        <v>#VALUE!</v>
      </c>
      <c r="H36" s="122" t="e">
        <f t="shared" si="14"/>
        <v>#VALUE!</v>
      </c>
      <c r="I36" s="122" t="e">
        <f t="shared" si="14"/>
        <v>#VALUE!</v>
      </c>
      <c r="J36" s="123" t="e">
        <f t="shared" si="0"/>
        <v>#VALUE!</v>
      </c>
    </row>
    <row r="37" spans="1:10" ht="12" customHeight="1">
      <c r="A37" s="124"/>
      <c r="B37" s="125"/>
      <c r="C37" s="337" t="e">
        <f>SUM(C9:C36)</f>
        <v>#VALUE!</v>
      </c>
      <c r="D37" s="126" t="e">
        <f>SUM(D36,D34,D32,D30,D28,D26,D24,D22,D20,D18,D16,D14,D12,D10)</f>
        <v>#VALUE!</v>
      </c>
      <c r="E37" s="126" t="e">
        <f t="shared" ref="E37:I37" si="15">SUM(E36,E34,E32,E30,E28,E26,E24,E22,E20,E18,E16,E14,E12,E10)</f>
        <v>#VALUE!</v>
      </c>
      <c r="F37" s="126" t="e">
        <f t="shared" si="15"/>
        <v>#VALUE!</v>
      </c>
      <c r="G37" s="126" t="e">
        <f t="shared" si="15"/>
        <v>#VALUE!</v>
      </c>
      <c r="H37" s="126" t="e">
        <f t="shared" si="15"/>
        <v>#VALUE!</v>
      </c>
      <c r="I37" s="126" t="e">
        <f t="shared" si="15"/>
        <v>#VALUE!</v>
      </c>
      <c r="J37" s="338" t="e">
        <f>SUM(J10,J12,J14,J16,J18,J20,J22,J24,J26,J28,J30,J32,J34,J36)</f>
        <v>#VALUE!</v>
      </c>
    </row>
    <row r="38" spans="1:10" ht="12.95" customHeight="1" thickBot="1">
      <c r="A38" s="127"/>
      <c r="B38" s="128"/>
      <c r="C38" s="337"/>
      <c r="D38" s="129" t="e">
        <f>D37</f>
        <v>#VALUE!</v>
      </c>
      <c r="E38" s="130" t="e">
        <f>D38+E37</f>
        <v>#VALUE!</v>
      </c>
      <c r="F38" s="130" t="e">
        <f t="shared" ref="F38:I38" si="16">E38+F37</f>
        <v>#VALUE!</v>
      </c>
      <c r="G38" s="130" t="e">
        <f t="shared" si="16"/>
        <v>#VALUE!</v>
      </c>
      <c r="H38" s="130" t="e">
        <f t="shared" si="16"/>
        <v>#VALUE!</v>
      </c>
      <c r="I38" s="130" t="e">
        <f t="shared" si="16"/>
        <v>#VALUE!</v>
      </c>
      <c r="J38" s="338"/>
    </row>
    <row r="39" spans="1:10" ht="136.9" customHeight="1" thickBot="1">
      <c r="A39" s="339" t="s">
        <v>490</v>
      </c>
      <c r="B39" s="340"/>
      <c r="C39" s="340"/>
      <c r="D39" s="340"/>
      <c r="E39" s="340"/>
      <c r="F39" s="340"/>
      <c r="G39" s="340"/>
      <c r="H39" s="340"/>
      <c r="I39" s="340"/>
      <c r="J39" s="341"/>
    </row>
  </sheetData>
  <mergeCells count="48">
    <mergeCell ref="A1:J3"/>
    <mergeCell ref="B4:H4"/>
    <mergeCell ref="A9:A10"/>
    <mergeCell ref="B9:B10"/>
    <mergeCell ref="C9:C10"/>
    <mergeCell ref="I4:J7"/>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3:A24"/>
    <mergeCell ref="B23:B24"/>
    <mergeCell ref="C23:C24"/>
    <mergeCell ref="A25:A26"/>
    <mergeCell ref="B25:B26"/>
    <mergeCell ref="C25:C26"/>
    <mergeCell ref="A27:A28"/>
    <mergeCell ref="B27:B28"/>
    <mergeCell ref="C27:C28"/>
    <mergeCell ref="A29:A30"/>
    <mergeCell ref="B29:B30"/>
    <mergeCell ref="C29:C30"/>
    <mergeCell ref="A39:J39"/>
    <mergeCell ref="A31:A32"/>
    <mergeCell ref="B31:B32"/>
    <mergeCell ref="C31:C32"/>
    <mergeCell ref="A33:A34"/>
    <mergeCell ref="B33:B34"/>
    <mergeCell ref="C33:C34"/>
    <mergeCell ref="A35:A36"/>
    <mergeCell ref="B35:B36"/>
    <mergeCell ref="C35:C36"/>
    <mergeCell ref="C37:C38"/>
    <mergeCell ref="J37:J38"/>
  </mergeCells>
  <pageMargins left="0.51181102362204722" right="0.51181102362204722" top="0.78740157480314965" bottom="0.78740157480314965"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3"/>
  <sheetViews>
    <sheetView topLeftCell="A10" workbookViewId="0">
      <selection activeCell="F3" sqref="F3"/>
    </sheetView>
  </sheetViews>
  <sheetFormatPr defaultRowHeight="15"/>
  <cols>
    <col min="2" max="2" width="35" customWidth="1"/>
    <col min="3" max="3" width="25.5703125" customWidth="1"/>
    <col min="4" max="4" width="30.7109375" customWidth="1"/>
  </cols>
  <sheetData>
    <row r="1" spans="1:4">
      <c r="A1" s="358" t="s">
        <v>39</v>
      </c>
      <c r="B1" s="358"/>
      <c r="C1" s="358"/>
      <c r="D1" s="358"/>
    </row>
    <row r="2" spans="1:4">
      <c r="A2" s="358"/>
      <c r="B2" s="358"/>
      <c r="C2" s="358"/>
      <c r="D2" s="358"/>
    </row>
    <row r="3" spans="1:4">
      <c r="A3" s="358" t="s">
        <v>43</v>
      </c>
      <c r="B3" s="358"/>
      <c r="C3" s="358"/>
      <c r="D3" s="358"/>
    </row>
    <row r="4" spans="1:4">
      <c r="A4" s="359"/>
      <c r="B4" s="359"/>
      <c r="C4" s="359"/>
      <c r="D4" s="359"/>
    </row>
    <row r="5" spans="1:4">
      <c r="A5" s="368"/>
      <c r="B5" s="369"/>
      <c r="C5" s="369"/>
      <c r="D5" s="370"/>
    </row>
    <row r="6" spans="1:4">
      <c r="A6" s="360" t="s">
        <v>122</v>
      </c>
      <c r="B6" s="363" t="s">
        <v>123</v>
      </c>
      <c r="C6" s="366" t="s">
        <v>124</v>
      </c>
      <c r="D6" s="367"/>
    </row>
    <row r="7" spans="1:4">
      <c r="A7" s="361"/>
      <c r="B7" s="364"/>
      <c r="C7" s="41" t="s">
        <v>125</v>
      </c>
      <c r="D7" s="41" t="s">
        <v>126</v>
      </c>
    </row>
    <row r="8" spans="1:4">
      <c r="A8" s="362"/>
      <c r="B8" s="365"/>
      <c r="C8" s="39"/>
      <c r="D8" s="39"/>
    </row>
    <row r="9" spans="1:4">
      <c r="A9" s="368"/>
      <c r="B9" s="369"/>
      <c r="C9" s="369"/>
      <c r="D9" s="370"/>
    </row>
    <row r="10" spans="1:4">
      <c r="A10" s="38" t="s">
        <v>127</v>
      </c>
      <c r="B10" s="40" t="s">
        <v>128</v>
      </c>
      <c r="C10" s="77">
        <v>0</v>
      </c>
      <c r="D10" s="77">
        <v>0</v>
      </c>
    </row>
    <row r="11" spans="1:4">
      <c r="A11" s="42" t="s">
        <v>129</v>
      </c>
      <c r="B11" s="43" t="s">
        <v>130</v>
      </c>
      <c r="C11" s="78">
        <v>1.4999999999999999E-2</v>
      </c>
      <c r="D11" s="78">
        <v>1.4999999999999999E-2</v>
      </c>
    </row>
    <row r="12" spans="1:4">
      <c r="A12" s="38" t="s">
        <v>131</v>
      </c>
      <c r="B12" s="40" t="s">
        <v>132</v>
      </c>
      <c r="C12" s="77">
        <v>0.01</v>
      </c>
      <c r="D12" s="77">
        <v>0.01</v>
      </c>
    </row>
    <row r="13" spans="1:4">
      <c r="A13" s="42" t="s">
        <v>133</v>
      </c>
      <c r="B13" s="43" t="s">
        <v>134</v>
      </c>
      <c r="C13" s="78"/>
      <c r="D13" s="78">
        <v>2E-3</v>
      </c>
    </row>
    <row r="14" spans="1:4">
      <c r="A14" s="38" t="s">
        <v>135</v>
      </c>
      <c r="B14" s="40" t="s">
        <v>136</v>
      </c>
      <c r="C14" s="77">
        <v>6.0000000000000001E-3</v>
      </c>
      <c r="D14" s="77">
        <v>6.0000000000000001E-3</v>
      </c>
    </row>
    <row r="15" spans="1:4">
      <c r="A15" s="42" t="s">
        <v>137</v>
      </c>
      <c r="B15" s="43" t="s">
        <v>138</v>
      </c>
      <c r="C15" s="78">
        <v>2.5000000000000001E-2</v>
      </c>
      <c r="D15" s="78">
        <v>2.5000000000000001E-2</v>
      </c>
    </row>
    <row r="16" spans="1:4">
      <c r="A16" s="38" t="s">
        <v>139</v>
      </c>
      <c r="B16" s="40" t="s">
        <v>140</v>
      </c>
      <c r="C16" s="77">
        <v>0.03</v>
      </c>
      <c r="D16" s="77">
        <v>0.03</v>
      </c>
    </row>
    <row r="17" spans="1:4">
      <c r="A17" s="42" t="s">
        <v>141</v>
      </c>
      <c r="B17" s="43" t="s">
        <v>142</v>
      </c>
      <c r="C17" s="78">
        <v>0.08</v>
      </c>
      <c r="D17" s="78">
        <v>0.08</v>
      </c>
    </row>
    <row r="18" spans="1:4">
      <c r="A18" s="38" t="s">
        <v>143</v>
      </c>
      <c r="B18" s="40" t="s">
        <v>144</v>
      </c>
      <c r="C18" s="77">
        <v>0</v>
      </c>
      <c r="D18" s="77">
        <v>0</v>
      </c>
    </row>
    <row r="19" spans="1:4">
      <c r="A19" s="42" t="s">
        <v>145</v>
      </c>
      <c r="B19" s="42" t="s">
        <v>146</v>
      </c>
      <c r="C19" s="44">
        <f>SUM(C10:C18)</f>
        <v>0.16599999999999998</v>
      </c>
      <c r="D19" s="44">
        <f>SUM(D10:D18)</f>
        <v>0.16799999999999998</v>
      </c>
    </row>
    <row r="20" spans="1:4">
      <c r="A20" s="356"/>
      <c r="B20" s="371"/>
      <c r="C20" s="371"/>
      <c r="D20" s="357"/>
    </row>
    <row r="21" spans="1:4">
      <c r="A21" s="38" t="s">
        <v>147</v>
      </c>
      <c r="B21" s="40" t="s">
        <v>148</v>
      </c>
      <c r="C21" s="77">
        <v>0</v>
      </c>
      <c r="D21" s="79" t="s">
        <v>149</v>
      </c>
    </row>
    <row r="22" spans="1:4">
      <c r="A22" s="42" t="s">
        <v>150</v>
      </c>
      <c r="B22" s="43" t="s">
        <v>151</v>
      </c>
      <c r="C22" s="78">
        <v>0</v>
      </c>
      <c r="D22" s="80" t="s">
        <v>149</v>
      </c>
    </row>
    <row r="23" spans="1:4">
      <c r="A23" s="38" t="s">
        <v>152</v>
      </c>
      <c r="B23" s="40" t="s">
        <v>153</v>
      </c>
      <c r="C23" s="77">
        <v>0</v>
      </c>
      <c r="D23" s="77">
        <v>0</v>
      </c>
    </row>
    <row r="24" spans="1:4">
      <c r="A24" s="42" t="s">
        <v>154</v>
      </c>
      <c r="B24" s="43" t="s">
        <v>155</v>
      </c>
      <c r="C24" s="78">
        <v>0</v>
      </c>
      <c r="D24" s="78">
        <v>0</v>
      </c>
    </row>
    <row r="25" spans="1:4">
      <c r="A25" s="38" t="s">
        <v>156</v>
      </c>
      <c r="B25" s="40" t="s">
        <v>157</v>
      </c>
      <c r="C25" s="77">
        <v>0</v>
      </c>
      <c r="D25" s="77">
        <v>0</v>
      </c>
    </row>
    <row r="26" spans="1:4">
      <c r="A26" s="42" t="s">
        <v>158</v>
      </c>
      <c r="B26" s="43" t="s">
        <v>159</v>
      </c>
      <c r="C26" s="78">
        <v>0</v>
      </c>
      <c r="D26" s="78">
        <v>0</v>
      </c>
    </row>
    <row r="27" spans="1:4">
      <c r="A27" s="38" t="s">
        <v>160</v>
      </c>
      <c r="B27" s="40" t="s">
        <v>161</v>
      </c>
      <c r="C27" s="77">
        <v>0</v>
      </c>
      <c r="D27" s="79" t="s">
        <v>149</v>
      </c>
    </row>
    <row r="28" spans="1:4">
      <c r="A28" s="42" t="s">
        <v>162</v>
      </c>
      <c r="B28" s="43" t="s">
        <v>163</v>
      </c>
      <c r="C28" s="78">
        <v>0</v>
      </c>
      <c r="D28" s="78">
        <v>0</v>
      </c>
    </row>
    <row r="29" spans="1:4">
      <c r="A29" s="38" t="s">
        <v>164</v>
      </c>
      <c r="B29" s="40" t="s">
        <v>165</v>
      </c>
      <c r="C29" s="77">
        <v>0</v>
      </c>
      <c r="D29" s="77">
        <v>0</v>
      </c>
    </row>
    <row r="30" spans="1:4">
      <c r="A30" s="42" t="s">
        <v>166</v>
      </c>
      <c r="B30" s="43" t="s">
        <v>167</v>
      </c>
      <c r="C30" s="78">
        <v>0</v>
      </c>
      <c r="D30" s="78">
        <v>0</v>
      </c>
    </row>
    <row r="31" spans="1:4">
      <c r="A31" s="47" t="s">
        <v>29</v>
      </c>
      <c r="B31" s="47" t="s">
        <v>34</v>
      </c>
      <c r="C31" s="48">
        <f>SUM(C21:C30)</f>
        <v>0</v>
      </c>
      <c r="D31" s="48">
        <f>SUM(D23:D26,D28:D30)</f>
        <v>0</v>
      </c>
    </row>
    <row r="32" spans="1:4">
      <c r="A32" s="356"/>
      <c r="B32" s="371"/>
      <c r="C32" s="371"/>
      <c r="D32" s="357"/>
    </row>
    <row r="33" spans="1:4">
      <c r="A33" s="38" t="s">
        <v>168</v>
      </c>
      <c r="B33" s="40" t="s">
        <v>169</v>
      </c>
      <c r="C33" s="77">
        <v>0</v>
      </c>
      <c r="D33" s="77">
        <v>0</v>
      </c>
    </row>
    <row r="34" spans="1:4">
      <c r="A34" s="42" t="s">
        <v>170</v>
      </c>
      <c r="B34" s="43" t="s">
        <v>171</v>
      </c>
      <c r="C34" s="78">
        <v>0</v>
      </c>
      <c r="D34" s="78">
        <v>0</v>
      </c>
    </row>
    <row r="35" spans="1:4">
      <c r="A35" s="38" t="s">
        <v>172</v>
      </c>
      <c r="B35" s="40" t="s">
        <v>173</v>
      </c>
      <c r="C35" s="77">
        <v>0</v>
      </c>
      <c r="D35" s="77">
        <v>0</v>
      </c>
    </row>
    <row r="36" spans="1:4">
      <c r="A36" s="42" t="s">
        <v>174</v>
      </c>
      <c r="B36" s="43" t="s">
        <v>175</v>
      </c>
      <c r="C36" s="78">
        <v>0</v>
      </c>
      <c r="D36" s="78">
        <v>0</v>
      </c>
    </row>
    <row r="37" spans="1:4">
      <c r="A37" s="38" t="s">
        <v>176</v>
      </c>
      <c r="B37" s="40" t="s">
        <v>177</v>
      </c>
      <c r="C37" s="77">
        <v>0</v>
      </c>
      <c r="D37" s="77">
        <v>0</v>
      </c>
    </row>
    <row r="38" spans="1:4">
      <c r="A38" s="49" t="s">
        <v>182</v>
      </c>
      <c r="B38" s="49" t="s">
        <v>34</v>
      </c>
      <c r="C38" s="50">
        <f>SUM(C33:C37)</f>
        <v>0</v>
      </c>
      <c r="D38" s="50">
        <f>SUM(D33:D37)</f>
        <v>0</v>
      </c>
    </row>
    <row r="39" spans="1:4">
      <c r="A39" s="356"/>
      <c r="B39" s="371"/>
      <c r="C39" s="371"/>
      <c r="D39" s="357"/>
    </row>
    <row r="40" spans="1:4">
      <c r="A40" s="38" t="s">
        <v>178</v>
      </c>
      <c r="B40" s="40" t="s">
        <v>179</v>
      </c>
      <c r="C40" s="77">
        <v>0</v>
      </c>
      <c r="D40" s="77">
        <v>0</v>
      </c>
    </row>
    <row r="41" spans="1:4" ht="40.5">
      <c r="A41" s="45" t="s">
        <v>180</v>
      </c>
      <c r="B41" s="46" t="s">
        <v>181</v>
      </c>
      <c r="C41" s="81">
        <v>0</v>
      </c>
      <c r="D41" s="81">
        <v>0</v>
      </c>
    </row>
    <row r="42" spans="1:4">
      <c r="A42" s="51" t="s">
        <v>38</v>
      </c>
      <c r="B42" s="51" t="s">
        <v>34</v>
      </c>
      <c r="C42" s="52">
        <f>SUM(C40:C41)</f>
        <v>0</v>
      </c>
      <c r="D42" s="52">
        <f>SUM(D40:D41)</f>
        <v>0</v>
      </c>
    </row>
    <row r="43" spans="1:4">
      <c r="A43" s="356"/>
      <c r="B43" s="357"/>
      <c r="C43" s="53">
        <f>C42+C38+C31+C19</f>
        <v>0.16599999999999998</v>
      </c>
      <c r="D43" s="53">
        <f>D42+D38+D31+D19</f>
        <v>0.16799999999999998</v>
      </c>
    </row>
  </sheetData>
  <sheetProtection algorithmName="SHA-512" hashValue="x33J/wmriT7d1f8KqyQ0FFh2/nkc56bu9tkmA042KkLKRUmw9xvMQv423UhVHeEohYvQtrNnOGYWtj6bcd8iWQ==" saltValue="8qr5xtH0MPXXaen7TNDh9Q==" spinCount="100000" sheet="1" objects="1" scenarios="1"/>
  <mergeCells count="11">
    <mergeCell ref="A43:B43"/>
    <mergeCell ref="A1:D2"/>
    <mergeCell ref="A3:D4"/>
    <mergeCell ref="A6:A8"/>
    <mergeCell ref="B6:B8"/>
    <mergeCell ref="C6:D6"/>
    <mergeCell ref="A9:D9"/>
    <mergeCell ref="A20:D20"/>
    <mergeCell ref="A32:D32"/>
    <mergeCell ref="A39:D39"/>
    <mergeCell ref="A5:D5"/>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2</vt:i4>
      </vt:variant>
    </vt:vector>
  </HeadingPairs>
  <TitlesOfParts>
    <vt:vector size="8" baseType="lpstr">
      <vt:lpstr>Instruções de preenchimento</vt:lpstr>
      <vt:lpstr>Capa</vt:lpstr>
      <vt:lpstr>Planilha Proposta - Modelo</vt:lpstr>
      <vt:lpstr>Composição BDI - Modelo</vt:lpstr>
      <vt:lpstr>Cronograma-Modelo</vt:lpstr>
      <vt:lpstr>Encargos Sociais - Modelo</vt:lpstr>
      <vt:lpstr>'Cronograma-Modelo'!Area_de_impressao</vt:lpstr>
      <vt:lpstr>'Planilha Proposta - Modelo'!Area_de_impressao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 Sgt Bonatto</dc:creator>
  <cp:lastModifiedBy>Tassia Fanton</cp:lastModifiedBy>
  <cp:lastPrinted>2022-06-23T18:09:19Z</cp:lastPrinted>
  <dcterms:created xsi:type="dcterms:W3CDTF">2022-06-01T13:54:55Z</dcterms:created>
  <dcterms:modified xsi:type="dcterms:W3CDTF">2025-06-12T16:56:19Z</dcterms:modified>
</cp:coreProperties>
</file>